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Sotsiaalkindlustusamet/Pepleri tn 35/Muudatus nr 5/"/>
    </mc:Choice>
  </mc:AlternateContent>
  <xr:revisionPtr revIDLastSave="449" documentId="8_{40B87AB6-C097-4071-BAA0-8A3AB8F009C7}" xr6:coauthVersionLast="47" xr6:coauthVersionMax="47" xr10:uidLastSave="{FDB83B27-DFC4-4B9F-BED9-47307B33ACD3}"/>
  <bookViews>
    <workbookView xWindow="-38520" yWindow="-120" windowWidth="38640" windowHeight="21240" tabRatio="842" xr2:uid="{00000000-000D-0000-FFFF-FFFF00000000}"/>
  </bookViews>
  <sheets>
    <sheet name="Lisa 3" sheetId="38" r:id="rId1"/>
    <sheet name="Abitabel" sheetId="12" r:id="rId2"/>
    <sheet name="Annuiteetgraafik BIL" sheetId="36" r:id="rId3"/>
    <sheet name="Annuiteetgraafik PT" sheetId="37" r:id="rId4"/>
    <sheet name="Annuiteetgraafik TS" sheetId="34" r:id="rId5"/>
    <sheet name="Annuiteetgraafik lisa 6.3" sheetId="35" r:id="rId6"/>
  </sheets>
  <definedNames>
    <definedName name="Aadress">#REF!</definedName>
    <definedName name="aadress_asukoha_analüüs">#REF!</definedName>
    <definedName name="aadress_asukohahinnang">#REF!</definedName>
    <definedName name="aeg">OFFSET(#REF!,0,#REF!,1,#REF!)</definedName>
    <definedName name="alge">OFFSET(#REF!,0,#REF!,1,#REF!)</definedName>
    <definedName name="ALL">#REF!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EA">#REF!</definedName>
    <definedName name="HEB">#REF!</definedName>
    <definedName name="hind">#REF!</definedName>
    <definedName name="hinnang_asukoha_analüüs">#REF!</definedName>
    <definedName name="IPE">#REF!</definedName>
    <definedName name="karkass">#REF!</definedName>
    <definedName name="karkassilisa">#REF!</definedName>
    <definedName name="katus">#REF!</definedName>
    <definedName name="kehtiv_IRR">#REF!</definedName>
    <definedName name="kestvus">#REF!</definedName>
    <definedName name="kestvus2">#REF!</definedName>
    <definedName name="kipsilisa">#REF!</definedName>
    <definedName name="kipsvaheseina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ullatööd">#REF!</definedName>
    <definedName name="nelikanttoru">#REF!</definedName>
    <definedName name="nelikanttoru150">#REF!</definedName>
    <definedName name="nelikanttoru30">#REF!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lekkkatus">#REF!</definedName>
    <definedName name="plekksein">#REF!</definedName>
    <definedName name="pr_list">OFFSET(#REF!,0,0,#REF!-4,1)</definedName>
    <definedName name="pr_reg">OFFSET(#REF!,0,0,#REF!+1,1)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eserv">#REF!</definedName>
    <definedName name="seinad">#REF!</definedName>
    <definedName name="seintelisa">#REF!</definedName>
    <definedName name="siseviimistlus">#REF!</definedName>
    <definedName name="sissevool">#REF!</definedName>
    <definedName name="SOTS">#REF!</definedName>
    <definedName name="suletud_netopind">#REF!</definedName>
    <definedName name="Tabel">#REF!</definedName>
    <definedName name="tala">#REF!</definedName>
    <definedName name="TASU">#REF!</definedName>
    <definedName name="teg">OFFSET(#REF!,0,#REF!,1,#REF!)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8" l="1"/>
  <c r="K30" i="38"/>
  <c r="K31" i="38"/>
  <c r="K32" i="38"/>
  <c r="K33" i="38"/>
  <c r="K35" i="38"/>
  <c r="K36" i="38"/>
  <c r="K28" i="38"/>
  <c r="L23" i="38"/>
  <c r="L22" i="38"/>
  <c r="K17" i="38"/>
  <c r="K18" i="38"/>
  <c r="K19" i="38"/>
  <c r="K20" i="38"/>
  <c r="K21" i="38"/>
  <c r="K16" i="38"/>
  <c r="J30" i="38"/>
  <c r="J31" i="38"/>
  <c r="J32" i="38"/>
  <c r="J33" i="38"/>
  <c r="J35" i="38"/>
  <c r="L35" i="38" s="1"/>
  <c r="J36" i="38"/>
  <c r="L36" i="38" s="1"/>
  <c r="J28" i="38"/>
  <c r="J37" i="38" s="1"/>
  <c r="I17" i="38"/>
  <c r="I18" i="38"/>
  <c r="I19" i="38"/>
  <c r="I20" i="38"/>
  <c r="I21" i="38"/>
  <c r="I22" i="38"/>
  <c r="I23" i="38"/>
  <c r="I24" i="38"/>
  <c r="I16" i="38"/>
  <c r="G30" i="38"/>
  <c r="G31" i="38"/>
  <c r="G32" i="38"/>
  <c r="G33" i="38"/>
  <c r="G35" i="38"/>
  <c r="G36" i="38"/>
  <c r="G28" i="38"/>
  <c r="G17" i="38"/>
  <c r="G18" i="38"/>
  <c r="G19" i="38"/>
  <c r="G20" i="38"/>
  <c r="G21" i="38"/>
  <c r="G22" i="38"/>
  <c r="G23" i="38"/>
  <c r="G24" i="38"/>
  <c r="G16" i="38"/>
  <c r="F30" i="38"/>
  <c r="E30" i="38" s="1"/>
  <c r="F31" i="38"/>
  <c r="E31" i="38" s="1"/>
  <c r="F32" i="38"/>
  <c r="E32" i="38" s="1"/>
  <c r="F33" i="38"/>
  <c r="H33" i="38" s="1"/>
  <c r="F35" i="38"/>
  <c r="H35" i="38" s="1"/>
  <c r="F36" i="38"/>
  <c r="H36" i="38" s="1"/>
  <c r="F28" i="38"/>
  <c r="E28" i="38" s="1"/>
  <c r="E22" i="38"/>
  <c r="E23" i="38"/>
  <c r="E24" i="38"/>
  <c r="F17" i="38"/>
  <c r="E17" i="38" s="1"/>
  <c r="F18" i="38"/>
  <c r="E18" i="38" s="1"/>
  <c r="F19" i="38"/>
  <c r="H19" i="38" s="1"/>
  <c r="F20" i="38"/>
  <c r="E20" i="38" s="1"/>
  <c r="F21" i="38"/>
  <c r="E21" i="38" s="1"/>
  <c r="F22" i="38"/>
  <c r="F23" i="38"/>
  <c r="F24" i="38"/>
  <c r="F16" i="38"/>
  <c r="E16" i="38" s="1"/>
  <c r="I37" i="38"/>
  <c r="L33" i="38"/>
  <c r="L32" i="38"/>
  <c r="L31" i="38"/>
  <c r="L30" i="38"/>
  <c r="H30" i="38"/>
  <c r="H28" i="38"/>
  <c r="H21" i="38"/>
  <c r="H20" i="38"/>
  <c r="J20" i="38" s="1"/>
  <c r="H16" i="38"/>
  <c r="P43" i="12"/>
  <c r="H17" i="38" l="1"/>
  <c r="E36" i="38"/>
  <c r="H18" i="38"/>
  <c r="J18" i="38" s="1"/>
  <c r="E19" i="38"/>
  <c r="E35" i="38"/>
  <c r="H32" i="38"/>
  <c r="E33" i="38"/>
  <c r="E37" i="38" s="1"/>
  <c r="L20" i="38"/>
  <c r="J17" i="38"/>
  <c r="J19" i="38"/>
  <c r="H31" i="38"/>
  <c r="G37" i="38" s="1"/>
  <c r="J21" i="38"/>
  <c r="H22" i="38"/>
  <c r="F25" i="38"/>
  <c r="L28" i="38"/>
  <c r="F37" i="38"/>
  <c r="H24" i="38"/>
  <c r="J16" i="38"/>
  <c r="J31" i="12"/>
  <c r="I31" i="12" s="1"/>
  <c r="N30" i="12"/>
  <c r="N31" i="12"/>
  <c r="N32" i="12"/>
  <c r="N33" i="12"/>
  <c r="N35" i="12"/>
  <c r="P35" i="12" s="1"/>
  <c r="O35" i="12" s="1"/>
  <c r="N36" i="12"/>
  <c r="N28" i="12"/>
  <c r="N37" i="12" s="1"/>
  <c r="O24" i="12"/>
  <c r="O17" i="12"/>
  <c r="O18" i="12"/>
  <c r="O19" i="12"/>
  <c r="O20" i="12"/>
  <c r="O21" i="12"/>
  <c r="O16" i="12"/>
  <c r="P30" i="12"/>
  <c r="O30" i="12" s="1"/>
  <c r="P31" i="12"/>
  <c r="O31" i="12" s="1"/>
  <c r="P32" i="12"/>
  <c r="O32" i="12" s="1"/>
  <c r="P24" i="12"/>
  <c r="P23" i="12"/>
  <c r="P22" i="12"/>
  <c r="P17" i="12"/>
  <c r="P18" i="12"/>
  <c r="P19" i="12"/>
  <c r="P20" i="12"/>
  <c r="P21" i="12"/>
  <c r="P16" i="12"/>
  <c r="M37" i="12"/>
  <c r="P33" i="12"/>
  <c r="O33" i="12" s="1"/>
  <c r="P36" i="12"/>
  <c r="O36" i="12" s="1"/>
  <c r="M17" i="12"/>
  <c r="M18" i="12"/>
  <c r="M19" i="12"/>
  <c r="M20" i="12"/>
  <c r="M21" i="12"/>
  <c r="M22" i="12"/>
  <c r="M23" i="12"/>
  <c r="M24" i="12"/>
  <c r="M16" i="12"/>
  <c r="N24" i="12"/>
  <c r="N23" i="12"/>
  <c r="N22" i="12"/>
  <c r="N17" i="12"/>
  <c r="N18" i="12"/>
  <c r="N19" i="12"/>
  <c r="N20" i="12"/>
  <c r="N21" i="12"/>
  <c r="N16" i="12"/>
  <c r="L36" i="12"/>
  <c r="K36" i="12" s="1"/>
  <c r="L33" i="12"/>
  <c r="K33" i="12" s="1"/>
  <c r="K30" i="12"/>
  <c r="K32" i="12"/>
  <c r="K35" i="12"/>
  <c r="K28" i="12"/>
  <c r="L30" i="12"/>
  <c r="L31" i="12"/>
  <c r="L32" i="12"/>
  <c r="L35" i="12"/>
  <c r="L28" i="12"/>
  <c r="K17" i="12"/>
  <c r="K18" i="12"/>
  <c r="K19" i="12"/>
  <c r="K20" i="12"/>
  <c r="K21" i="12"/>
  <c r="K22" i="12"/>
  <c r="K23" i="12"/>
  <c r="K24" i="12"/>
  <c r="K16" i="12"/>
  <c r="L17" i="12"/>
  <c r="L18" i="12"/>
  <c r="L19" i="12"/>
  <c r="L20" i="12"/>
  <c r="L21" i="12"/>
  <c r="L22" i="12"/>
  <c r="L23" i="12"/>
  <c r="L24" i="12"/>
  <c r="L16" i="12"/>
  <c r="I30" i="12"/>
  <c r="I32" i="12"/>
  <c r="I33" i="12"/>
  <c r="I35" i="12"/>
  <c r="I36" i="12"/>
  <c r="I28" i="12"/>
  <c r="J37" i="12"/>
  <c r="J30" i="12"/>
  <c r="J32" i="12"/>
  <c r="J35" i="12"/>
  <c r="J28" i="12"/>
  <c r="I17" i="12"/>
  <c r="I18" i="12"/>
  <c r="I19" i="12"/>
  <c r="I20" i="12"/>
  <c r="I21" i="12"/>
  <c r="I22" i="12"/>
  <c r="I23" i="12"/>
  <c r="I24" i="12"/>
  <c r="I16" i="12"/>
  <c r="J21" i="12"/>
  <c r="J22" i="12"/>
  <c r="J23" i="12"/>
  <c r="J24" i="12"/>
  <c r="J20" i="12"/>
  <c r="H44" i="12"/>
  <c r="H43" i="12"/>
  <c r="L16" i="38" l="1"/>
  <c r="L19" i="38"/>
  <c r="J24" i="38"/>
  <c r="F39" i="38"/>
  <c r="L18" i="38"/>
  <c r="L21" i="38"/>
  <c r="L17" i="38"/>
  <c r="L37" i="38"/>
  <c r="K37" i="38"/>
  <c r="H23" i="38"/>
  <c r="E25" i="38"/>
  <c r="E39" i="38" s="1"/>
  <c r="E40" i="38" s="1"/>
  <c r="E42" i="38" s="1"/>
  <c r="J22" i="38"/>
  <c r="H37" i="38"/>
  <c r="L37" i="12"/>
  <c r="K31" i="12"/>
  <c r="P28" i="12"/>
  <c r="K37" i="12"/>
  <c r="J23" i="38" l="1"/>
  <c r="G25" i="38"/>
  <c r="G39" i="38" s="1"/>
  <c r="G41" i="38" s="1"/>
  <c r="G42" i="38" s="1"/>
  <c r="F40" i="38"/>
  <c r="F42" i="38" s="1"/>
  <c r="F44" i="38" s="1"/>
  <c r="F43" i="38"/>
  <c r="J25" i="38"/>
  <c r="J39" i="38" s="1"/>
  <c r="H25" i="38"/>
  <c r="H39" i="38" s="1"/>
  <c r="L24" i="38"/>
  <c r="I25" i="38"/>
  <c r="I39" i="38" s="1"/>
  <c r="I41" i="38" s="1"/>
  <c r="I42" i="38" s="1"/>
  <c r="P37" i="12"/>
  <c r="O28" i="12"/>
  <c r="O37" i="12" s="1"/>
  <c r="G37" i="12"/>
  <c r="H37" i="12"/>
  <c r="G36" i="12"/>
  <c r="G35" i="12"/>
  <c r="G31" i="12"/>
  <c r="G32" i="12"/>
  <c r="G30" i="12"/>
  <c r="G28" i="12"/>
  <c r="H31" i="12"/>
  <c r="H32" i="12"/>
  <c r="H30" i="12"/>
  <c r="H36" i="12"/>
  <c r="H35" i="12"/>
  <c r="H28" i="12"/>
  <c r="G17" i="12"/>
  <c r="G18" i="12"/>
  <c r="G19" i="12"/>
  <c r="G20" i="12"/>
  <c r="G21" i="12"/>
  <c r="G22" i="12"/>
  <c r="G23" i="12"/>
  <c r="G24" i="12"/>
  <c r="G16" i="12"/>
  <c r="H17" i="12"/>
  <c r="H18" i="12"/>
  <c r="H19" i="12"/>
  <c r="H20" i="12"/>
  <c r="H21" i="12"/>
  <c r="H22" i="12"/>
  <c r="H23" i="12"/>
  <c r="H24" i="12"/>
  <c r="H16" i="12"/>
  <c r="E37" i="12"/>
  <c r="F37" i="12"/>
  <c r="E36" i="12"/>
  <c r="E35" i="12"/>
  <c r="E30" i="12"/>
  <c r="E31" i="12"/>
  <c r="E32" i="12"/>
  <c r="E28" i="12"/>
  <c r="E20" i="12"/>
  <c r="E21" i="12"/>
  <c r="E22" i="12"/>
  <c r="E23" i="12"/>
  <c r="E24" i="12"/>
  <c r="L25" i="38" l="1"/>
  <c r="L39" i="38" s="1"/>
  <c r="L43" i="38" s="1"/>
  <c r="K25" i="38"/>
  <c r="K39" i="38" s="1"/>
  <c r="K41" i="38" s="1"/>
  <c r="K42" i="38" s="1"/>
  <c r="H41" i="38"/>
  <c r="H42" i="38" s="1"/>
  <c r="H44" i="38" s="1"/>
  <c r="H43" i="38"/>
  <c r="J41" i="38"/>
  <c r="J42" i="38" s="1"/>
  <c r="J44" i="38" s="1"/>
  <c r="J43" i="38"/>
  <c r="E17" i="12"/>
  <c r="E18" i="12"/>
  <c r="E19" i="12"/>
  <c r="E16" i="12"/>
  <c r="L41" i="38" l="1"/>
  <c r="L42" i="38" s="1"/>
  <c r="L44" i="38" s="1"/>
  <c r="H25" i="12"/>
  <c r="H39" i="12" s="1"/>
  <c r="G25" i="12"/>
  <c r="F25" i="12"/>
  <c r="F39" i="12" s="1"/>
  <c r="E25" i="12"/>
  <c r="E39" i="12" s="1"/>
  <c r="G39" i="12" l="1"/>
  <c r="G40" i="12" s="1"/>
  <c r="G42" i="12" s="1"/>
  <c r="F43" i="12"/>
  <c r="F40" i="12"/>
  <c r="F42" i="12" s="1"/>
  <c r="F44" i="12" s="1"/>
  <c r="E40" i="12"/>
  <c r="E42" i="12" s="1"/>
  <c r="H40" i="12"/>
  <c r="H42" i="12" s="1"/>
  <c r="D210" i="37" l="1"/>
  <c r="A210" i="37"/>
  <c r="C210" i="37"/>
  <c r="F210" i="37"/>
  <c r="E210" i="37"/>
  <c r="G210" i="37"/>
  <c r="J16" i="12" l="1"/>
  <c r="R142" i="37"/>
  <c r="W142" i="37" s="1"/>
  <c r="Q140" i="37"/>
  <c r="A63" i="37"/>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7" i="37"/>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R22" i="37"/>
  <c r="R23" i="37" s="1"/>
  <c r="R24" i="37" s="1"/>
  <c r="A22" i="37"/>
  <c r="A23" i="37" s="1"/>
  <c r="A24" i="37" s="1"/>
  <c r="A25" i="37" s="1"/>
  <c r="A26" i="37" s="1"/>
  <c r="T21" i="37"/>
  <c r="R21" i="37"/>
  <c r="Q21" i="37" s="1"/>
  <c r="Q22" i="37" s="1"/>
  <c r="A21" i="37"/>
  <c r="E13" i="37"/>
  <c r="E15" i="37"/>
  <c r="D21" i="37" s="1"/>
  <c r="D10" i="37"/>
  <c r="T9" i="37"/>
  <c r="U21" i="37"/>
  <c r="V21" i="37" s="1"/>
  <c r="T8" i="37"/>
  <c r="M8" i="37"/>
  <c r="D8" i="37"/>
  <c r="M7" i="37"/>
  <c r="M6" i="37"/>
  <c r="M5" i="37"/>
  <c r="M4" i="37"/>
  <c r="B17" i="36"/>
  <c r="M8" i="36"/>
  <c r="E11" i="36"/>
  <c r="C17" i="36" s="1"/>
  <c r="D8" i="36"/>
  <c r="M7" i="36"/>
  <c r="M6" i="36"/>
  <c r="M5" i="36"/>
  <c r="M4" i="36"/>
  <c r="E10" i="36" s="1"/>
  <c r="E12" i="36" s="1"/>
  <c r="T142" i="37" l="1"/>
  <c r="V142" i="37"/>
  <c r="E21" i="37"/>
  <c r="F21" i="37" s="1"/>
  <c r="J17" i="12" s="1"/>
  <c r="E17" i="36"/>
  <c r="G17" i="36" s="1"/>
  <c r="B18" i="36"/>
  <c r="A17" i="36"/>
  <c r="D17" i="36"/>
  <c r="F17" i="36" s="1"/>
  <c r="V22" i="37"/>
  <c r="T24" i="37"/>
  <c r="R25" i="37"/>
  <c r="U24" i="37"/>
  <c r="Q23" i="37"/>
  <c r="Q24" i="37" s="1"/>
  <c r="V23" i="37"/>
  <c r="U23" i="37"/>
  <c r="C21" i="37"/>
  <c r="T23" i="37"/>
  <c r="T22" i="37"/>
  <c r="U22" i="37"/>
  <c r="S21" i="37"/>
  <c r="W21" i="37" s="1"/>
  <c r="S22" i="37" s="1"/>
  <c r="R143" i="37"/>
  <c r="Q142" i="37"/>
  <c r="S142" i="37"/>
  <c r="U142" i="37"/>
  <c r="J19" i="12"/>
  <c r="W22" i="37" l="1"/>
  <c r="S23" i="37" s="1"/>
  <c r="W23" i="37" s="1"/>
  <c r="S24" i="37" s="1"/>
  <c r="W24" i="37" s="1"/>
  <c r="V24" i="37"/>
  <c r="G21" i="37"/>
  <c r="C22" i="37" s="1"/>
  <c r="T25" i="37"/>
  <c r="S25" i="37"/>
  <c r="Q25" i="37"/>
  <c r="R26" i="37"/>
  <c r="U25" i="37"/>
  <c r="B19" i="36"/>
  <c r="E18" i="36"/>
  <c r="G18" i="36" s="1"/>
  <c r="D18" i="36"/>
  <c r="F18" i="36" s="1"/>
  <c r="C18" i="36"/>
  <c r="A18" i="36"/>
  <c r="V143" i="37"/>
  <c r="U143" i="37"/>
  <c r="T143" i="37"/>
  <c r="S143" i="37"/>
  <c r="Q143" i="37"/>
  <c r="R144" i="37"/>
  <c r="W143" i="37"/>
  <c r="D199" i="37"/>
  <c r="E194" i="37"/>
  <c r="D183" i="37"/>
  <c r="E178" i="37"/>
  <c r="D167" i="37"/>
  <c r="E205" i="37"/>
  <c r="D194" i="37"/>
  <c r="E189" i="37"/>
  <c r="D178" i="37"/>
  <c r="E173" i="37"/>
  <c r="E206" i="37"/>
  <c r="D195" i="37"/>
  <c r="E190" i="37"/>
  <c r="D179" i="37"/>
  <c r="E174" i="37"/>
  <c r="D201" i="37"/>
  <c r="E196" i="37"/>
  <c r="D185" i="37"/>
  <c r="E180" i="37"/>
  <c r="D169" i="37"/>
  <c r="E207" i="37"/>
  <c r="D196" i="37"/>
  <c r="E191" i="37"/>
  <c r="D180" i="37"/>
  <c r="F180" i="37" s="1"/>
  <c r="E175" i="37"/>
  <c r="D202" i="37"/>
  <c r="E197" i="37"/>
  <c r="D186" i="37"/>
  <c r="E181" i="37"/>
  <c r="D170" i="37"/>
  <c r="E165" i="37"/>
  <c r="E208" i="37"/>
  <c r="D197" i="37"/>
  <c r="E192" i="37"/>
  <c r="D181" i="37"/>
  <c r="F181" i="37" s="1"/>
  <c r="E176" i="37"/>
  <c r="D165" i="37"/>
  <c r="D208" i="37"/>
  <c r="E203" i="37"/>
  <c r="D192" i="37"/>
  <c r="F192" i="37" s="1"/>
  <c r="E187" i="37"/>
  <c r="D176" i="37"/>
  <c r="E171" i="37"/>
  <c r="D203" i="37"/>
  <c r="E198" i="37"/>
  <c r="D187" i="37"/>
  <c r="E182" i="37"/>
  <c r="D171" i="37"/>
  <c r="E166" i="37"/>
  <c r="E209" i="37"/>
  <c r="D198" i="37"/>
  <c r="F198" i="37" s="1"/>
  <c r="E193" i="37"/>
  <c r="D182" i="37"/>
  <c r="E177" i="37"/>
  <c r="D166" i="37"/>
  <c r="F166" i="37" s="1"/>
  <c r="E183" i="37"/>
  <c r="E170" i="37"/>
  <c r="D154" i="37"/>
  <c r="E149" i="37"/>
  <c r="E136" i="37"/>
  <c r="E128" i="37"/>
  <c r="E120" i="37"/>
  <c r="E112" i="37"/>
  <c r="E104" i="37"/>
  <c r="E96" i="37"/>
  <c r="D83" i="37"/>
  <c r="E78" i="37"/>
  <c r="D209" i="37"/>
  <c r="D206" i="37"/>
  <c r="D173" i="37"/>
  <c r="E160" i="37"/>
  <c r="D149" i="37"/>
  <c r="E144" i="37"/>
  <c r="E141" i="37"/>
  <c r="D136" i="37"/>
  <c r="F136" i="37" s="1"/>
  <c r="D128" i="37"/>
  <c r="D120" i="37"/>
  <c r="D112" i="37"/>
  <c r="D104" i="37"/>
  <c r="D96" i="37"/>
  <c r="E89" i="37"/>
  <c r="D78" i="37"/>
  <c r="E199" i="37"/>
  <c r="E186" i="37"/>
  <c r="D160" i="37"/>
  <c r="E155" i="37"/>
  <c r="D144" i="37"/>
  <c r="D141" i="37"/>
  <c r="E133" i="37"/>
  <c r="E125" i="37"/>
  <c r="E117" i="37"/>
  <c r="E109" i="37"/>
  <c r="E101" i="37"/>
  <c r="E93" i="37"/>
  <c r="D89" i="37"/>
  <c r="E84" i="37"/>
  <c r="E202" i="37"/>
  <c r="E179" i="37"/>
  <c r="E161" i="37"/>
  <c r="D150" i="37"/>
  <c r="E145" i="37"/>
  <c r="E138" i="37"/>
  <c r="E130" i="37"/>
  <c r="E122" i="37"/>
  <c r="E114" i="37"/>
  <c r="E106" i="37"/>
  <c r="E98" i="37"/>
  <c r="E90" i="37"/>
  <c r="D79" i="37"/>
  <c r="E74" i="37"/>
  <c r="E195" i="37"/>
  <c r="D172" i="37"/>
  <c r="D164" i="37"/>
  <c r="D156" i="37"/>
  <c r="E151" i="37"/>
  <c r="E135" i="37"/>
  <c r="E127" i="37"/>
  <c r="E119" i="37"/>
  <c r="E111" i="37"/>
  <c r="E103" i="37"/>
  <c r="E95" i="37"/>
  <c r="D85" i="37"/>
  <c r="E80" i="37"/>
  <c r="E188" i="37"/>
  <c r="E185" i="37"/>
  <c r="E162" i="37"/>
  <c r="D151" i="37"/>
  <c r="E146" i="37"/>
  <c r="D135" i="37"/>
  <c r="D127" i="37"/>
  <c r="D119" i="37"/>
  <c r="D111" i="37"/>
  <c r="D103" i="37"/>
  <c r="D95" i="37"/>
  <c r="D80" i="37"/>
  <c r="D188" i="37"/>
  <c r="F188" i="37" s="1"/>
  <c r="D175" i="37"/>
  <c r="F175" i="37" s="1"/>
  <c r="D162" i="37"/>
  <c r="F162" i="37" s="1"/>
  <c r="E157" i="37"/>
  <c r="D146" i="37"/>
  <c r="E140" i="37"/>
  <c r="E132" i="37"/>
  <c r="E124" i="37"/>
  <c r="E116" i="37"/>
  <c r="E108" i="37"/>
  <c r="E100" i="37"/>
  <c r="E92" i="37"/>
  <c r="E86" i="37"/>
  <c r="D75" i="37"/>
  <c r="E70" i="37"/>
  <c r="E204" i="37"/>
  <c r="E201" i="37"/>
  <c r="E168" i="37"/>
  <c r="D157" i="37"/>
  <c r="E152" i="37"/>
  <c r="D140" i="37"/>
  <c r="D132" i="37"/>
  <c r="D124" i="37"/>
  <c r="D116" i="37"/>
  <c r="D108" i="37"/>
  <c r="D100" i="37"/>
  <c r="D92" i="37"/>
  <c r="D86" i="37"/>
  <c r="F86" i="37" s="1"/>
  <c r="E81" i="37"/>
  <c r="D70" i="37"/>
  <c r="D204" i="37"/>
  <c r="D191" i="37"/>
  <c r="F191" i="37" s="1"/>
  <c r="D168" i="37"/>
  <c r="D152" i="37"/>
  <c r="E147" i="37"/>
  <c r="E137" i="37"/>
  <c r="E129" i="37"/>
  <c r="E121" i="37"/>
  <c r="E113" i="37"/>
  <c r="E105" i="37"/>
  <c r="E97" i="37"/>
  <c r="D81" i="37"/>
  <c r="E76" i="37"/>
  <c r="E184" i="37"/>
  <c r="E158" i="37"/>
  <c r="D147" i="37"/>
  <c r="E142" i="37"/>
  <c r="D137" i="37"/>
  <c r="D129" i="37"/>
  <c r="F129" i="37" s="1"/>
  <c r="D121" i="37"/>
  <c r="F121" i="37" s="1"/>
  <c r="D113" i="37"/>
  <c r="F113" i="37" s="1"/>
  <c r="D105" i="37"/>
  <c r="F105" i="37" s="1"/>
  <c r="D97" i="37"/>
  <c r="E87" i="37"/>
  <c r="D76" i="37"/>
  <c r="E71" i="37"/>
  <c r="D207" i="37"/>
  <c r="F207" i="37" s="1"/>
  <c r="D184" i="37"/>
  <c r="D158" i="37"/>
  <c r="E153" i="37"/>
  <c r="D142" i="37"/>
  <c r="E134" i="37"/>
  <c r="E126" i="37"/>
  <c r="E118" i="37"/>
  <c r="E110" i="37"/>
  <c r="E102" i="37"/>
  <c r="E94" i="37"/>
  <c r="D87" i="37"/>
  <c r="F87" i="37" s="1"/>
  <c r="E82" i="37"/>
  <c r="D71" i="37"/>
  <c r="D118" i="37"/>
  <c r="D93" i="37"/>
  <c r="F93" i="37" s="1"/>
  <c r="D59" i="37"/>
  <c r="E54" i="37"/>
  <c r="D43" i="37"/>
  <c r="E38" i="37"/>
  <c r="D27" i="37"/>
  <c r="E22" i="37"/>
  <c r="G22" i="37" s="1"/>
  <c r="C23" i="37" s="1"/>
  <c r="E200" i="37"/>
  <c r="D126" i="37"/>
  <c r="F126" i="37" s="1"/>
  <c r="D101" i="37"/>
  <c r="F101" i="37" s="1"/>
  <c r="E73" i="37"/>
  <c r="E65" i="37"/>
  <c r="D54" i="37"/>
  <c r="E49" i="37"/>
  <c r="D38" i="37"/>
  <c r="E33" i="37"/>
  <c r="D22" i="37"/>
  <c r="D189" i="37"/>
  <c r="D117" i="37"/>
  <c r="E91" i="37"/>
  <c r="E69" i="37"/>
  <c r="D60" i="37"/>
  <c r="E55" i="37"/>
  <c r="D44" i="37"/>
  <c r="E39" i="37"/>
  <c r="D28" i="37"/>
  <c r="E23" i="37"/>
  <c r="D177" i="37"/>
  <c r="E167" i="37"/>
  <c r="D125" i="37"/>
  <c r="E99" i="37"/>
  <c r="D91" i="37"/>
  <c r="E75" i="37"/>
  <c r="D69" i="37"/>
  <c r="E66" i="37"/>
  <c r="D55" i="37"/>
  <c r="F55" i="37" s="1"/>
  <c r="E50" i="37"/>
  <c r="D39" i="37"/>
  <c r="E34" i="37"/>
  <c r="D23" i="37"/>
  <c r="D161" i="37"/>
  <c r="F161" i="37" s="1"/>
  <c r="E115" i="37"/>
  <c r="D107" i="37"/>
  <c r="D90" i="37"/>
  <c r="F90" i="37" s="1"/>
  <c r="D61" i="37"/>
  <c r="E56" i="37"/>
  <c r="D45" i="37"/>
  <c r="E40" i="37"/>
  <c r="D29" i="37"/>
  <c r="E24" i="37"/>
  <c r="D145" i="37"/>
  <c r="F145" i="37" s="1"/>
  <c r="E123" i="37"/>
  <c r="D115" i="37"/>
  <c r="D98" i="37"/>
  <c r="E67" i="37"/>
  <c r="D56" i="37"/>
  <c r="F56" i="37" s="1"/>
  <c r="E51" i="37"/>
  <c r="D40" i="37"/>
  <c r="E35" i="37"/>
  <c r="D24" i="37"/>
  <c r="F24" i="37" s="1"/>
  <c r="E131" i="37"/>
  <c r="D123" i="37"/>
  <c r="D106" i="37"/>
  <c r="D67" i="37"/>
  <c r="E62" i="37"/>
  <c r="D51" i="37"/>
  <c r="E46" i="37"/>
  <c r="D35" i="37"/>
  <c r="E30" i="37"/>
  <c r="D174" i="37"/>
  <c r="F174" i="37" s="1"/>
  <c r="E148" i="37"/>
  <c r="E139" i="37"/>
  <c r="D131" i="37"/>
  <c r="D114" i="37"/>
  <c r="E77" i="37"/>
  <c r="E72" i="37"/>
  <c r="D62" i="37"/>
  <c r="F62" i="37" s="1"/>
  <c r="E57" i="37"/>
  <c r="D46" i="37"/>
  <c r="E41" i="37"/>
  <c r="D30" i="37"/>
  <c r="E25" i="37"/>
  <c r="E156" i="37"/>
  <c r="D148" i="37"/>
  <c r="F148" i="37" s="1"/>
  <c r="D139" i="37"/>
  <c r="D122" i="37"/>
  <c r="E85" i="37"/>
  <c r="D77" i="37"/>
  <c r="D72" i="37"/>
  <c r="D57" i="37"/>
  <c r="F57" i="37" s="1"/>
  <c r="E52" i="37"/>
  <c r="D41" i="37"/>
  <c r="F41" i="37" s="1"/>
  <c r="E36" i="37"/>
  <c r="D25" i="37"/>
  <c r="D205" i="37"/>
  <c r="D130" i="37"/>
  <c r="D74" i="37"/>
  <c r="F74" i="37" s="1"/>
  <c r="E63" i="37"/>
  <c r="D52" i="37"/>
  <c r="E47" i="37"/>
  <c r="D36" i="37"/>
  <c r="E31" i="37"/>
  <c r="E164" i="37"/>
  <c r="D138" i="37"/>
  <c r="F138" i="37" s="1"/>
  <c r="E68" i="37"/>
  <c r="D63" i="37"/>
  <c r="E58" i="37"/>
  <c r="D47" i="37"/>
  <c r="E42" i="37"/>
  <c r="D31" i="37"/>
  <c r="E26" i="37"/>
  <c r="D193" i="37"/>
  <c r="F193" i="37" s="1"/>
  <c r="E172" i="37"/>
  <c r="E163" i="37"/>
  <c r="E159" i="37"/>
  <c r="D94" i="37"/>
  <c r="E88" i="37"/>
  <c r="D68" i="37"/>
  <c r="D58" i="37"/>
  <c r="E53" i="37"/>
  <c r="D42" i="37"/>
  <c r="E154" i="37"/>
  <c r="E107" i="37"/>
  <c r="D82" i="37"/>
  <c r="F82" i="37" s="1"/>
  <c r="D50" i="37"/>
  <c r="E45" i="37"/>
  <c r="D32" i="37"/>
  <c r="E28" i="37"/>
  <c r="D153" i="37"/>
  <c r="D102" i="37"/>
  <c r="E64" i="37"/>
  <c r="D134" i="37"/>
  <c r="F134" i="37" s="1"/>
  <c r="E79" i="37"/>
  <c r="D49" i="37"/>
  <c r="F49" i="37" s="1"/>
  <c r="E44" i="37"/>
  <c r="E169" i="37"/>
  <c r="E150" i="37"/>
  <c r="D133" i="37"/>
  <c r="D99" i="37"/>
  <c r="F99" i="37" s="1"/>
  <c r="E27" i="37"/>
  <c r="D26" i="37"/>
  <c r="F26" i="37" s="1"/>
  <c r="D200" i="37"/>
  <c r="D34" i="37"/>
  <c r="D88" i="37"/>
  <c r="D159" i="37"/>
  <c r="E143" i="37"/>
  <c r="E37" i="37"/>
  <c r="D143" i="37"/>
  <c r="F143" i="37" s="1"/>
  <c r="D73" i="37"/>
  <c r="D37" i="37"/>
  <c r="D190" i="37"/>
  <c r="F190" i="37" s="1"/>
  <c r="D66" i="37"/>
  <c r="F66" i="37" s="1"/>
  <c r="E61" i="37"/>
  <c r="D33" i="37"/>
  <c r="F33" i="37" s="1"/>
  <c r="E29" i="37"/>
  <c r="D84" i="37"/>
  <c r="F84" i="37" s="1"/>
  <c r="D155" i="37"/>
  <c r="D110" i="37"/>
  <c r="E48" i="37"/>
  <c r="D65" i="37"/>
  <c r="D64" i="37"/>
  <c r="D109" i="37"/>
  <c r="F109" i="37" s="1"/>
  <c r="E60" i="37"/>
  <c r="E59" i="37"/>
  <c r="D163" i="37"/>
  <c r="F163" i="37" s="1"/>
  <c r="E83" i="37"/>
  <c r="D53" i="37"/>
  <c r="E43" i="37"/>
  <c r="E32" i="37"/>
  <c r="D48" i="37"/>
  <c r="B15" i="35"/>
  <c r="A15" i="35" s="1"/>
  <c r="C15" i="35"/>
  <c r="B16" i="35"/>
  <c r="A16" i="35" s="1"/>
  <c r="E16" i="35"/>
  <c r="B17" i="35"/>
  <c r="D8" i="35"/>
  <c r="D9" i="35"/>
  <c r="F53" i="37" l="1"/>
  <c r="F68" i="37"/>
  <c r="F142" i="37"/>
  <c r="F209" i="37"/>
  <c r="F119" i="37"/>
  <c r="W25" i="37"/>
  <c r="V25" i="37"/>
  <c r="F153" i="37"/>
  <c r="F139" i="37"/>
  <c r="F205" i="37"/>
  <c r="F200" i="37"/>
  <c r="F155" i="37"/>
  <c r="F50" i="37"/>
  <c r="F61" i="37"/>
  <c r="F54" i="37"/>
  <c r="F47" i="37"/>
  <c r="F177" i="37"/>
  <c r="F85" i="37"/>
  <c r="F154" i="37"/>
  <c r="F176" i="37"/>
  <c r="F202" i="37"/>
  <c r="F194" i="37"/>
  <c r="F108" i="37"/>
  <c r="F96" i="37"/>
  <c r="F67" i="37"/>
  <c r="F34" i="37"/>
  <c r="F45" i="37"/>
  <c r="F168" i="37"/>
  <c r="F77" i="37"/>
  <c r="F23" i="37"/>
  <c r="F95" i="37"/>
  <c r="F208" i="37"/>
  <c r="F196" i="37"/>
  <c r="F144" i="37"/>
  <c r="F58" i="37"/>
  <c r="F70" i="37"/>
  <c r="F103" i="37"/>
  <c r="F160" i="37"/>
  <c r="F182" i="37"/>
  <c r="F165" i="37"/>
  <c r="F122" i="37"/>
  <c r="F39" i="37"/>
  <c r="F111" i="37"/>
  <c r="F115" i="37"/>
  <c r="F133" i="37"/>
  <c r="F35" i="37"/>
  <c r="F52" i="37"/>
  <c r="F100" i="37"/>
  <c r="F51" i="37"/>
  <c r="F69" i="37"/>
  <c r="F189" i="37"/>
  <c r="F114" i="37"/>
  <c r="F73" i="37"/>
  <c r="F102" i="37"/>
  <c r="F64" i="37"/>
  <c r="F91" i="37"/>
  <c r="F76" i="37"/>
  <c r="F124" i="37"/>
  <c r="F112" i="37"/>
  <c r="F130" i="37"/>
  <c r="F71" i="37"/>
  <c r="F159" i="37"/>
  <c r="G23" i="37"/>
  <c r="C24" i="37" s="1"/>
  <c r="G24" i="37" s="1"/>
  <c r="C25" i="37" s="1"/>
  <c r="G25" i="37" s="1"/>
  <c r="C26" i="37" s="1"/>
  <c r="G26" i="37" s="1"/>
  <c r="C27" i="37" s="1"/>
  <c r="G27" i="37" s="1"/>
  <c r="C28" i="37" s="1"/>
  <c r="G28" i="37" s="1"/>
  <c r="C29" i="37" s="1"/>
  <c r="G29" i="37" s="1"/>
  <c r="C30" i="37" s="1"/>
  <c r="G30" i="37" s="1"/>
  <c r="C31" i="37" s="1"/>
  <c r="G31" i="37" s="1"/>
  <c r="C32" i="37" s="1"/>
  <c r="G32" i="37" s="1"/>
  <c r="C33" i="37" s="1"/>
  <c r="G33" i="37" s="1"/>
  <c r="C34" i="37" s="1"/>
  <c r="G34" i="37" s="1"/>
  <c r="C35" i="37" s="1"/>
  <c r="G35" i="37" s="1"/>
  <c r="C36" i="37" s="1"/>
  <c r="G36" i="37" s="1"/>
  <c r="C37" i="37" s="1"/>
  <c r="G37" i="37" s="1"/>
  <c r="C38" i="37" s="1"/>
  <c r="G38" i="37" s="1"/>
  <c r="C39" i="37" s="1"/>
  <c r="G39" i="37" s="1"/>
  <c r="C40" i="37" s="1"/>
  <c r="G40" i="37" s="1"/>
  <c r="C41" i="37" s="1"/>
  <c r="G41" i="37" s="1"/>
  <c r="C42" i="37" s="1"/>
  <c r="G42" i="37" s="1"/>
  <c r="C43" i="37" s="1"/>
  <c r="G43" i="37" s="1"/>
  <c r="C44" i="37" s="1"/>
  <c r="G44" i="37" s="1"/>
  <c r="C45" i="37" s="1"/>
  <c r="G45" i="37" s="1"/>
  <c r="C46" i="37" s="1"/>
  <c r="G46" i="37" s="1"/>
  <c r="C47" i="37" s="1"/>
  <c r="G47" i="37" s="1"/>
  <c r="C48" i="37" s="1"/>
  <c r="G48" i="37" s="1"/>
  <c r="C49" i="37" s="1"/>
  <c r="G49" i="37" s="1"/>
  <c r="C50" i="37" s="1"/>
  <c r="G50" i="37" s="1"/>
  <c r="C51" i="37" s="1"/>
  <c r="G51" i="37" s="1"/>
  <c r="C52" i="37" s="1"/>
  <c r="G52" i="37" s="1"/>
  <c r="C53" i="37" s="1"/>
  <c r="G53" i="37" s="1"/>
  <c r="C54" i="37" s="1"/>
  <c r="G54" i="37" s="1"/>
  <c r="C55" i="37" s="1"/>
  <c r="G55" i="37" s="1"/>
  <c r="C56" i="37" s="1"/>
  <c r="G56" i="37" s="1"/>
  <c r="C57" i="37" s="1"/>
  <c r="G57" i="37" s="1"/>
  <c r="C58" i="37" s="1"/>
  <c r="G58" i="37" s="1"/>
  <c r="C59" i="37" s="1"/>
  <c r="G59" i="37" s="1"/>
  <c r="C60" i="37" s="1"/>
  <c r="G60" i="37" s="1"/>
  <c r="C61" i="37" s="1"/>
  <c r="G61" i="37" s="1"/>
  <c r="C62" i="37" s="1"/>
  <c r="G62" i="37" s="1"/>
  <c r="C63" i="37" s="1"/>
  <c r="G63" i="37" s="1"/>
  <c r="C64" i="37" s="1"/>
  <c r="G64" i="37" s="1"/>
  <c r="C65" i="37" s="1"/>
  <c r="G65" i="37" s="1"/>
  <c r="C66" i="37" s="1"/>
  <c r="G66" i="37" s="1"/>
  <c r="C67" i="37" s="1"/>
  <c r="G67" i="37" s="1"/>
  <c r="C68" i="37" s="1"/>
  <c r="G68" i="37" s="1"/>
  <c r="C69" i="37" s="1"/>
  <c r="G69" i="37" s="1"/>
  <c r="C70" i="37" s="1"/>
  <c r="G70" i="37" s="1"/>
  <c r="C71" i="37" s="1"/>
  <c r="G71" i="37" s="1"/>
  <c r="C72" i="37" s="1"/>
  <c r="G72" i="37" s="1"/>
  <c r="C73" i="37" s="1"/>
  <c r="G73" i="37" s="1"/>
  <c r="C74" i="37" s="1"/>
  <c r="G74" i="37" s="1"/>
  <c r="C75" i="37" s="1"/>
  <c r="G75" i="37" s="1"/>
  <c r="C76" i="37" s="1"/>
  <c r="G76" i="37" s="1"/>
  <c r="C77" i="37" s="1"/>
  <c r="G77" i="37" s="1"/>
  <c r="C78" i="37" s="1"/>
  <c r="G78" i="37" s="1"/>
  <c r="C79" i="37" s="1"/>
  <c r="G79" i="37" s="1"/>
  <c r="C80" i="37" s="1"/>
  <c r="G80" i="37" s="1"/>
  <c r="C81" i="37" s="1"/>
  <c r="G81" i="37" s="1"/>
  <c r="C82" i="37" s="1"/>
  <c r="G82" i="37" s="1"/>
  <c r="C83" i="37" s="1"/>
  <c r="G83" i="37" s="1"/>
  <c r="C84" i="37" s="1"/>
  <c r="G84" i="37" s="1"/>
  <c r="C85" i="37" s="1"/>
  <c r="G85" i="37" s="1"/>
  <c r="C86" i="37" s="1"/>
  <c r="G86" i="37" s="1"/>
  <c r="C87" i="37" s="1"/>
  <c r="G87" i="37" s="1"/>
  <c r="C88" i="37" s="1"/>
  <c r="G88" i="37" s="1"/>
  <c r="C89" i="37" s="1"/>
  <c r="G89" i="37" s="1"/>
  <c r="C90" i="37" s="1"/>
  <c r="G90" i="37" s="1"/>
  <c r="C91" i="37" s="1"/>
  <c r="G91" i="37" s="1"/>
  <c r="C92" i="37" s="1"/>
  <c r="G92" i="37" s="1"/>
  <c r="C93" i="37" s="1"/>
  <c r="G93" i="37" s="1"/>
  <c r="C94" i="37" s="1"/>
  <c r="G94" i="37" s="1"/>
  <c r="C95" i="37" s="1"/>
  <c r="G95" i="37" s="1"/>
  <c r="C96" i="37" s="1"/>
  <c r="G96" i="37" s="1"/>
  <c r="C97" i="37" s="1"/>
  <c r="G97" i="37" s="1"/>
  <c r="C98" i="37" s="1"/>
  <c r="G98" i="37" s="1"/>
  <c r="C99" i="37" s="1"/>
  <c r="G99" i="37" s="1"/>
  <c r="C100" i="37" s="1"/>
  <c r="G100" i="37" s="1"/>
  <c r="C101" i="37" s="1"/>
  <c r="G101" i="37" s="1"/>
  <c r="C102" i="37" s="1"/>
  <c r="G102" i="37" s="1"/>
  <c r="C103" i="37" s="1"/>
  <c r="G103" i="37" s="1"/>
  <c r="C104" i="37" s="1"/>
  <c r="G104" i="37" s="1"/>
  <c r="C105" i="37" s="1"/>
  <c r="G105" i="37" s="1"/>
  <c r="C106" i="37" s="1"/>
  <c r="G106" i="37" s="1"/>
  <c r="C107" i="37" s="1"/>
  <c r="G107" i="37" s="1"/>
  <c r="C108" i="37" s="1"/>
  <c r="G108" i="37" s="1"/>
  <c r="C109" i="37" s="1"/>
  <c r="G109" i="37" s="1"/>
  <c r="C110" i="37" s="1"/>
  <c r="G110" i="37" s="1"/>
  <c r="C111" i="37" s="1"/>
  <c r="G111" i="37" s="1"/>
  <c r="C112" i="37" s="1"/>
  <c r="G112" i="37" s="1"/>
  <c r="C113" i="37" s="1"/>
  <c r="G113" i="37" s="1"/>
  <c r="C114" i="37" s="1"/>
  <c r="G114" i="37" s="1"/>
  <c r="C115" i="37" s="1"/>
  <c r="G115" i="37" s="1"/>
  <c r="C116" i="37" s="1"/>
  <c r="G116" i="37" s="1"/>
  <c r="C117" i="37" s="1"/>
  <c r="G117" i="37" s="1"/>
  <c r="C118" i="37" s="1"/>
  <c r="G118" i="37" s="1"/>
  <c r="C119" i="37" s="1"/>
  <c r="G119" i="37" s="1"/>
  <c r="C120" i="37" s="1"/>
  <c r="G120" i="37" s="1"/>
  <c r="C121" i="37" s="1"/>
  <c r="G121" i="37" s="1"/>
  <c r="C122" i="37" s="1"/>
  <c r="G122" i="37" s="1"/>
  <c r="C123" i="37" s="1"/>
  <c r="G123" i="37" s="1"/>
  <c r="C124" i="37" s="1"/>
  <c r="G124" i="37" s="1"/>
  <c r="C125" i="37" s="1"/>
  <c r="G125" i="37" s="1"/>
  <c r="C126" i="37" s="1"/>
  <c r="G126" i="37" s="1"/>
  <c r="C127" i="37" s="1"/>
  <c r="G127" i="37" s="1"/>
  <c r="C128" i="37" s="1"/>
  <c r="G128" i="37" s="1"/>
  <c r="C129" i="37" s="1"/>
  <c r="G129" i="37" s="1"/>
  <c r="C130" i="37" s="1"/>
  <c r="G130" i="37" s="1"/>
  <c r="C131" i="37" s="1"/>
  <c r="G131" i="37" s="1"/>
  <c r="C132" i="37" s="1"/>
  <c r="G132" i="37" s="1"/>
  <c r="C133" i="37" s="1"/>
  <c r="G133" i="37" s="1"/>
  <c r="C134" i="37" s="1"/>
  <c r="G134" i="37" s="1"/>
  <c r="C135" i="37" s="1"/>
  <c r="G135" i="37" s="1"/>
  <c r="C136" i="37" s="1"/>
  <c r="G136" i="37" s="1"/>
  <c r="C137" i="37" s="1"/>
  <c r="G137" i="37" s="1"/>
  <c r="C138" i="37" s="1"/>
  <c r="G138" i="37" s="1"/>
  <c r="C139" i="37" s="1"/>
  <c r="G139" i="37" s="1"/>
  <c r="C140" i="37" s="1"/>
  <c r="G140" i="37" s="1"/>
  <c r="C141" i="37" s="1"/>
  <c r="G141" i="37" s="1"/>
  <c r="C142" i="37" s="1"/>
  <c r="G142" i="37" s="1"/>
  <c r="C143" i="37" s="1"/>
  <c r="G143" i="37" s="1"/>
  <c r="C144" i="37" s="1"/>
  <c r="G144" i="37" s="1"/>
  <c r="C145" i="37" s="1"/>
  <c r="G145" i="37" s="1"/>
  <c r="C146" i="37" s="1"/>
  <c r="G146" i="37" s="1"/>
  <c r="C147" i="37" s="1"/>
  <c r="G147" i="37" s="1"/>
  <c r="C148" i="37" s="1"/>
  <c r="G148" i="37" s="1"/>
  <c r="C149" i="37" s="1"/>
  <c r="G149" i="37" s="1"/>
  <c r="C150" i="37" s="1"/>
  <c r="G150" i="37" s="1"/>
  <c r="C151" i="37" s="1"/>
  <c r="G151" i="37" s="1"/>
  <c r="C152" i="37" s="1"/>
  <c r="G152" i="37" s="1"/>
  <c r="C153" i="37" s="1"/>
  <c r="G153" i="37" s="1"/>
  <c r="C154" i="37" s="1"/>
  <c r="G154" i="37" s="1"/>
  <c r="C155" i="37" s="1"/>
  <c r="G155" i="37" s="1"/>
  <c r="C156" i="37" s="1"/>
  <c r="G156" i="37" s="1"/>
  <c r="C157" i="37" s="1"/>
  <c r="G157" i="37" s="1"/>
  <c r="C158" i="37" s="1"/>
  <c r="G158" i="37" s="1"/>
  <c r="C159" i="37" s="1"/>
  <c r="G159" i="37" s="1"/>
  <c r="C160" i="37" s="1"/>
  <c r="G160" i="37" s="1"/>
  <c r="C161" i="37" s="1"/>
  <c r="G161" i="37" s="1"/>
  <c r="C162" i="37" s="1"/>
  <c r="G162" i="37" s="1"/>
  <c r="C163" i="37" s="1"/>
  <c r="G163" i="37" s="1"/>
  <c r="C164" i="37" s="1"/>
  <c r="G164" i="37" s="1"/>
  <c r="C165" i="37" s="1"/>
  <c r="G165" i="37" s="1"/>
  <c r="C166" i="37" s="1"/>
  <c r="G166" i="37" s="1"/>
  <c r="C167" i="37" s="1"/>
  <c r="G167" i="37" s="1"/>
  <c r="C168" i="37" s="1"/>
  <c r="G168" i="37" s="1"/>
  <c r="C169" i="37" s="1"/>
  <c r="G169" i="37" s="1"/>
  <c r="C170" i="37" s="1"/>
  <c r="G170" i="37" s="1"/>
  <c r="C171" i="37" s="1"/>
  <c r="G171" i="37" s="1"/>
  <c r="C172" i="37" s="1"/>
  <c r="G172" i="37" s="1"/>
  <c r="C173" i="37" s="1"/>
  <c r="G173" i="37" s="1"/>
  <c r="C174" i="37" s="1"/>
  <c r="G174" i="37" s="1"/>
  <c r="C175" i="37" s="1"/>
  <c r="G175" i="37" s="1"/>
  <c r="C176" i="37" s="1"/>
  <c r="G176" i="37" s="1"/>
  <c r="C177" i="37" s="1"/>
  <c r="G177" i="37" s="1"/>
  <c r="C178" i="37" s="1"/>
  <c r="G178" i="37" s="1"/>
  <c r="C179" i="37" s="1"/>
  <c r="G179" i="37" s="1"/>
  <c r="C180" i="37" s="1"/>
  <c r="G180" i="37" s="1"/>
  <c r="C181" i="37" s="1"/>
  <c r="G181" i="37" s="1"/>
  <c r="C182" i="37" s="1"/>
  <c r="G182" i="37" s="1"/>
  <c r="C183" i="37" s="1"/>
  <c r="G183" i="37" s="1"/>
  <c r="C184" i="37" s="1"/>
  <c r="G184" i="37" s="1"/>
  <c r="C185" i="37" s="1"/>
  <c r="G185" i="37" s="1"/>
  <c r="C186" i="37" s="1"/>
  <c r="G186" i="37" s="1"/>
  <c r="C187" i="37" s="1"/>
  <c r="G187" i="37" s="1"/>
  <c r="C188" i="37" s="1"/>
  <c r="G188" i="37" s="1"/>
  <c r="C189" i="37" s="1"/>
  <c r="G189" i="37" s="1"/>
  <c r="C190" i="37" s="1"/>
  <c r="G190" i="37" s="1"/>
  <c r="C191" i="37" s="1"/>
  <c r="G191" i="37" s="1"/>
  <c r="C192" i="37" s="1"/>
  <c r="G192" i="37" s="1"/>
  <c r="C193" i="37" s="1"/>
  <c r="G193" i="37" s="1"/>
  <c r="C194" i="37" s="1"/>
  <c r="G194" i="37" s="1"/>
  <c r="C195" i="37" s="1"/>
  <c r="G195" i="37" s="1"/>
  <c r="C196" i="37" s="1"/>
  <c r="G196" i="37" s="1"/>
  <c r="C197" i="37" s="1"/>
  <c r="G197" i="37" s="1"/>
  <c r="C198" i="37" s="1"/>
  <c r="G198" i="37" s="1"/>
  <c r="C199" i="37" s="1"/>
  <c r="G199" i="37" s="1"/>
  <c r="C200" i="37" s="1"/>
  <c r="G200" i="37" s="1"/>
  <c r="C201" i="37" s="1"/>
  <c r="G201" i="37" s="1"/>
  <c r="C202" i="37" s="1"/>
  <c r="G202" i="37" s="1"/>
  <c r="C203" i="37" s="1"/>
  <c r="G203" i="37" s="1"/>
  <c r="C204" i="37" s="1"/>
  <c r="G204" i="37" s="1"/>
  <c r="C205" i="37" s="1"/>
  <c r="G205" i="37" s="1"/>
  <c r="C206" i="37" s="1"/>
  <c r="G206" i="37" s="1"/>
  <c r="C207" i="37" s="1"/>
  <c r="G207" i="37" s="1"/>
  <c r="C208" i="37" s="1"/>
  <c r="G208" i="37" s="1"/>
  <c r="C209" i="37" s="1"/>
  <c r="G209" i="37" s="1"/>
  <c r="F110" i="37"/>
  <c r="F48" i="37"/>
  <c r="F107" i="37"/>
  <c r="F152" i="37"/>
  <c r="F178" i="37"/>
  <c r="F63" i="37"/>
  <c r="F40" i="37"/>
  <c r="F28" i="37"/>
  <c r="F141" i="37"/>
  <c r="F149" i="37"/>
  <c r="F42" i="37"/>
  <c r="F72" i="37"/>
  <c r="F131" i="37"/>
  <c r="F137" i="37"/>
  <c r="F80" i="37"/>
  <c r="F44" i="37"/>
  <c r="F204" i="37"/>
  <c r="F173" i="37"/>
  <c r="F37" i="37"/>
  <c r="F147" i="37"/>
  <c r="F75" i="37"/>
  <c r="F206" i="37"/>
  <c r="F167" i="37"/>
  <c r="F98" i="37"/>
  <c r="F60" i="37"/>
  <c r="F27" i="37"/>
  <c r="F150" i="37"/>
  <c r="F169" i="37"/>
  <c r="F36" i="37"/>
  <c r="F183" i="37"/>
  <c r="E19" i="36"/>
  <c r="F19" i="36" s="1"/>
  <c r="D19" i="36"/>
  <c r="C19" i="36"/>
  <c r="A19" i="36"/>
  <c r="B20" i="36"/>
  <c r="F157" i="37"/>
  <c r="F94" i="37"/>
  <c r="F43" i="37"/>
  <c r="F158" i="37"/>
  <c r="F92" i="37"/>
  <c r="F127" i="37"/>
  <c r="F156" i="37"/>
  <c r="F78" i="37"/>
  <c r="F83" i="37"/>
  <c r="F185" i="37"/>
  <c r="F117" i="37"/>
  <c r="F184" i="37"/>
  <c r="F81" i="37"/>
  <c r="F135" i="37"/>
  <c r="F164" i="37"/>
  <c r="F197" i="37"/>
  <c r="F199" i="37"/>
  <c r="T26" i="37"/>
  <c r="S26" i="37"/>
  <c r="Q26" i="37"/>
  <c r="R27" i="37"/>
  <c r="U26" i="37"/>
  <c r="F59" i="37"/>
  <c r="F172" i="37"/>
  <c r="F171" i="37"/>
  <c r="F201" i="37"/>
  <c r="F30" i="37"/>
  <c r="F29" i="37"/>
  <c r="F22" i="37"/>
  <c r="F116" i="37"/>
  <c r="F151" i="37"/>
  <c r="F89" i="37"/>
  <c r="F104" i="37"/>
  <c r="R145" i="37"/>
  <c r="W144" i="37"/>
  <c r="V144" i="37"/>
  <c r="U144" i="37"/>
  <c r="T144" i="37"/>
  <c r="S144" i="37"/>
  <c r="Q144" i="37"/>
  <c r="F65" i="37"/>
  <c r="F118" i="37"/>
  <c r="F187" i="37"/>
  <c r="F170" i="37"/>
  <c r="F179" i="37"/>
  <c r="F106" i="37"/>
  <c r="F38" i="37"/>
  <c r="F132" i="37"/>
  <c r="F79" i="37"/>
  <c r="F120" i="37"/>
  <c r="F88" i="37"/>
  <c r="F32" i="37"/>
  <c r="F46" i="37"/>
  <c r="F31" i="37"/>
  <c r="F25" i="37"/>
  <c r="F123" i="37"/>
  <c r="F125" i="37"/>
  <c r="F97" i="37"/>
  <c r="F140" i="37"/>
  <c r="F146" i="37"/>
  <c r="F128" i="37"/>
  <c r="F203" i="37"/>
  <c r="F186" i="37"/>
  <c r="F195" i="37"/>
  <c r="D17" i="35"/>
  <c r="F17" i="35" s="1"/>
  <c r="E17" i="35"/>
  <c r="B18" i="35"/>
  <c r="A17" i="35"/>
  <c r="D16" i="35"/>
  <c r="F16" i="35" s="1"/>
  <c r="E15" i="35"/>
  <c r="G15" i="35" s="1"/>
  <c r="C16" i="35" s="1"/>
  <c r="G16" i="35" s="1"/>
  <c r="C17" i="35" s="1"/>
  <c r="G17" i="35" s="1"/>
  <c r="D15" i="35"/>
  <c r="W26" i="37" l="1"/>
  <c r="V26" i="37"/>
  <c r="G19" i="36"/>
  <c r="U27" i="37"/>
  <c r="T27" i="37"/>
  <c r="V27" i="37" s="1"/>
  <c r="S27" i="37"/>
  <c r="W27" i="37" s="1"/>
  <c r="Q27" i="37"/>
  <c r="R28" i="37"/>
  <c r="Q145" i="37"/>
  <c r="W145" i="37"/>
  <c r="V145" i="37"/>
  <c r="R146" i="37"/>
  <c r="U145" i="37"/>
  <c r="T145" i="37"/>
  <c r="S145" i="37"/>
  <c r="B21" i="36"/>
  <c r="D20" i="36"/>
  <c r="F20" i="36" s="1"/>
  <c r="E20" i="36"/>
  <c r="A20" i="36"/>
  <c r="C20" i="36"/>
  <c r="G20" i="36" s="1"/>
  <c r="F15" i="35"/>
  <c r="A18" i="35"/>
  <c r="C18" i="35"/>
  <c r="D18" i="35"/>
  <c r="F18" i="35" s="1"/>
  <c r="E18" i="35"/>
  <c r="G18" i="35" s="1"/>
  <c r="B19" i="35"/>
  <c r="C21" i="36" l="1"/>
  <c r="B22" i="36"/>
  <c r="E21" i="36"/>
  <c r="G21" i="36" s="1"/>
  <c r="D21" i="36"/>
  <c r="F21" i="36" s="1"/>
  <c r="A21" i="36"/>
  <c r="U146" i="37"/>
  <c r="T146" i="37"/>
  <c r="S146" i="37"/>
  <c r="Q146" i="37"/>
  <c r="R147" i="37"/>
  <c r="V146" i="37"/>
  <c r="W146" i="37"/>
  <c r="R29" i="37"/>
  <c r="U28" i="37"/>
  <c r="W28" i="37" s="1"/>
  <c r="T28" i="37"/>
  <c r="S28" i="37"/>
  <c r="Q28" i="37"/>
  <c r="E19" i="35"/>
  <c r="B20" i="35"/>
  <c r="A19" i="35"/>
  <c r="C19" i="35"/>
  <c r="G19" i="35" s="1"/>
  <c r="D19" i="35"/>
  <c r="F19" i="35" s="1"/>
  <c r="V28" i="37" l="1"/>
  <c r="S29" i="37"/>
  <c r="R30" i="37"/>
  <c r="U29" i="37"/>
  <c r="W29" i="37" s="1"/>
  <c r="T29" i="37"/>
  <c r="V29" i="37" s="1"/>
  <c r="Q29" i="37"/>
  <c r="W147" i="37"/>
  <c r="V147" i="37"/>
  <c r="T147" i="37"/>
  <c r="Q147" i="37"/>
  <c r="R148" i="37"/>
  <c r="U147" i="37"/>
  <c r="S147" i="37"/>
  <c r="C22" i="36"/>
  <c r="G22" i="36" s="1"/>
  <c r="D22" i="36"/>
  <c r="F22" i="36" s="1"/>
  <c r="A22" i="36"/>
  <c r="B23" i="36"/>
  <c r="E22" i="36"/>
  <c r="A20" i="35"/>
  <c r="C20" i="35"/>
  <c r="D20" i="35"/>
  <c r="F20" i="35" s="1"/>
  <c r="E20" i="35"/>
  <c r="B21" i="35"/>
  <c r="G20" i="35"/>
  <c r="W148" i="37" l="1"/>
  <c r="U148" i="37"/>
  <c r="T148" i="37"/>
  <c r="S148" i="37"/>
  <c r="Q148" i="37"/>
  <c r="R149" i="37"/>
  <c r="V148" i="37"/>
  <c r="U30" i="37"/>
  <c r="S30" i="37"/>
  <c r="R31" i="37"/>
  <c r="Q30" i="37"/>
  <c r="W30" i="37"/>
  <c r="T30" i="37"/>
  <c r="V30" i="37" s="1"/>
  <c r="E23" i="36"/>
  <c r="F23" i="36" s="1"/>
  <c r="B24" i="36"/>
  <c r="D23" i="36"/>
  <c r="C23" i="36"/>
  <c r="G23" i="36" s="1"/>
  <c r="A23" i="36"/>
  <c r="B22" i="35"/>
  <c r="A21" i="35"/>
  <c r="C21" i="35"/>
  <c r="G21" i="35" s="1"/>
  <c r="D21" i="35"/>
  <c r="F21" i="35" s="1"/>
  <c r="E21" i="35"/>
  <c r="E24" i="36" l="1"/>
  <c r="D24" i="36"/>
  <c r="F24" i="36" s="1"/>
  <c r="C24" i="36"/>
  <c r="G24" i="36" s="1"/>
  <c r="A24" i="36"/>
  <c r="B25" i="36"/>
  <c r="U31" i="37"/>
  <c r="S31" i="37"/>
  <c r="Q31" i="37"/>
  <c r="R32" i="37"/>
  <c r="W31" i="37"/>
  <c r="T31" i="37"/>
  <c r="V31" i="37" s="1"/>
  <c r="W149" i="37"/>
  <c r="V149" i="37"/>
  <c r="U149" i="37"/>
  <c r="T149" i="37"/>
  <c r="S149" i="37"/>
  <c r="R150" i="37"/>
  <c r="Q149" i="37"/>
  <c r="A22" i="35"/>
  <c r="C22" i="35"/>
  <c r="E22" i="35"/>
  <c r="G22" i="35" s="1"/>
  <c r="D22" i="35"/>
  <c r="F22" i="35" s="1"/>
  <c r="B23" i="35"/>
  <c r="U32" i="37" l="1"/>
  <c r="T32" i="37"/>
  <c r="V32" i="37" s="1"/>
  <c r="S32" i="37"/>
  <c r="Q32" i="37"/>
  <c r="R33" i="37"/>
  <c r="W32" i="37"/>
  <c r="A25" i="36"/>
  <c r="B26" i="36"/>
  <c r="C25" i="36"/>
  <c r="G25" i="36" s="1"/>
  <c r="E25" i="36"/>
  <c r="D25" i="36"/>
  <c r="F25" i="36" s="1"/>
  <c r="Q150" i="37"/>
  <c r="R151" i="37"/>
  <c r="W150" i="37"/>
  <c r="V150" i="37"/>
  <c r="U150" i="37"/>
  <c r="S150" i="37"/>
  <c r="T150" i="37"/>
  <c r="B24" i="35"/>
  <c r="A23" i="35"/>
  <c r="C23" i="35"/>
  <c r="D23" i="35"/>
  <c r="F23" i="35" s="1"/>
  <c r="E23" i="35"/>
  <c r="G23" i="35" s="1"/>
  <c r="T151" i="37" l="1"/>
  <c r="S151" i="37"/>
  <c r="R152" i="37"/>
  <c r="W151" i="37"/>
  <c r="V151" i="37"/>
  <c r="U151" i="37"/>
  <c r="Q151" i="37"/>
  <c r="G26" i="36"/>
  <c r="B27" i="36"/>
  <c r="E26" i="36"/>
  <c r="D26" i="36"/>
  <c r="F26" i="36" s="1"/>
  <c r="C26" i="36"/>
  <c r="A26" i="36"/>
  <c r="R34" i="37"/>
  <c r="U33" i="37"/>
  <c r="W33" i="37" s="1"/>
  <c r="T33" i="37"/>
  <c r="S33" i="37"/>
  <c r="Q33" i="37"/>
  <c r="C24" i="35"/>
  <c r="D24" i="35"/>
  <c r="E24" i="35"/>
  <c r="F24" i="35"/>
  <c r="G24" i="35"/>
  <c r="B25" i="35"/>
  <c r="A24" i="35"/>
  <c r="V33" i="37" l="1"/>
  <c r="Q34" i="37"/>
  <c r="R35" i="37"/>
  <c r="U34" i="37"/>
  <c r="T34" i="37"/>
  <c r="V34" i="37" s="1"/>
  <c r="S34" i="37"/>
  <c r="W152" i="37"/>
  <c r="V152" i="37"/>
  <c r="U152" i="37"/>
  <c r="S152" i="37"/>
  <c r="Q152" i="37"/>
  <c r="R153" i="37"/>
  <c r="T152" i="37"/>
  <c r="B28" i="36"/>
  <c r="E27" i="36"/>
  <c r="D27" i="36"/>
  <c r="F27" i="36" s="1"/>
  <c r="C27" i="36"/>
  <c r="G27" i="36" s="1"/>
  <c r="A27" i="36"/>
  <c r="C25" i="35"/>
  <c r="A25" i="35"/>
  <c r="E25" i="35"/>
  <c r="D25" i="35"/>
  <c r="F25" i="35"/>
  <c r="G25" i="35"/>
  <c r="B26" i="35"/>
  <c r="W34" i="37" l="1"/>
  <c r="B29" i="36"/>
  <c r="E28" i="36"/>
  <c r="C28" i="36"/>
  <c r="G28" i="36" s="1"/>
  <c r="D28" i="36"/>
  <c r="F28" i="36" s="1"/>
  <c r="A28" i="36"/>
  <c r="V153" i="37"/>
  <c r="T153" i="37"/>
  <c r="S153" i="37"/>
  <c r="Q153" i="37"/>
  <c r="R154" i="37"/>
  <c r="W153" i="37"/>
  <c r="U153" i="37"/>
  <c r="U35" i="37"/>
  <c r="T35" i="37"/>
  <c r="V35" i="37" s="1"/>
  <c r="Q35" i="37"/>
  <c r="R36" i="37"/>
  <c r="S35" i="37"/>
  <c r="D26" i="35"/>
  <c r="E26" i="35"/>
  <c r="F26" i="35"/>
  <c r="B27" i="35"/>
  <c r="C26" i="35"/>
  <c r="G26" i="35" s="1"/>
  <c r="A26" i="35"/>
  <c r="W35" i="37" l="1"/>
  <c r="W154" i="37"/>
  <c r="V154" i="37"/>
  <c r="U154" i="37"/>
  <c r="T154" i="37"/>
  <c r="S154" i="37"/>
  <c r="Q154" i="37"/>
  <c r="R155" i="37"/>
  <c r="U36" i="37"/>
  <c r="T36" i="37"/>
  <c r="Q36" i="37"/>
  <c r="R37" i="37"/>
  <c r="S36" i="37"/>
  <c r="W36" i="37" s="1"/>
  <c r="B30" i="36"/>
  <c r="G29" i="36"/>
  <c r="D29" i="36"/>
  <c r="F29" i="36" s="1"/>
  <c r="E29" i="36"/>
  <c r="C29" i="36"/>
  <c r="A29" i="36"/>
  <c r="A27" i="35"/>
  <c r="C27" i="35"/>
  <c r="D27" i="35"/>
  <c r="F27" i="35" s="1"/>
  <c r="E27" i="35"/>
  <c r="G27" i="35" s="1"/>
  <c r="B28" i="35"/>
  <c r="V36" i="37" l="1"/>
  <c r="U37" i="37"/>
  <c r="T37" i="37"/>
  <c r="V37" i="37" s="1"/>
  <c r="S37" i="37"/>
  <c r="W37" i="37" s="1"/>
  <c r="Q37" i="37"/>
  <c r="R38" i="37"/>
  <c r="D30" i="36"/>
  <c r="A30" i="36"/>
  <c r="C30" i="36"/>
  <c r="B31" i="36"/>
  <c r="E30" i="36"/>
  <c r="F30" i="36" s="1"/>
  <c r="R156" i="37"/>
  <c r="W155" i="37"/>
  <c r="V155" i="37"/>
  <c r="U155" i="37"/>
  <c r="T155" i="37"/>
  <c r="S155" i="37"/>
  <c r="Q155" i="37"/>
  <c r="B29" i="35"/>
  <c r="A28" i="35"/>
  <c r="C28" i="35"/>
  <c r="G28" i="35" s="1"/>
  <c r="E28" i="35"/>
  <c r="D28" i="35"/>
  <c r="F28" i="35" s="1"/>
  <c r="D31" i="36" l="1"/>
  <c r="B32" i="36"/>
  <c r="E31" i="36"/>
  <c r="F31" i="36" s="1"/>
  <c r="C31" i="36"/>
  <c r="G31" i="36" s="1"/>
  <c r="A31" i="36"/>
  <c r="S156" i="37"/>
  <c r="Q156" i="37"/>
  <c r="R157" i="37"/>
  <c r="W156" i="37"/>
  <c r="V156" i="37"/>
  <c r="U156" i="37"/>
  <c r="T156" i="37"/>
  <c r="U38" i="37"/>
  <c r="W38" i="37" s="1"/>
  <c r="T38" i="37"/>
  <c r="V38" i="37" s="1"/>
  <c r="S38" i="37"/>
  <c r="R39" i="37"/>
  <c r="Q38" i="37"/>
  <c r="G30" i="36"/>
  <c r="A29" i="35"/>
  <c r="C29" i="35"/>
  <c r="D29" i="35"/>
  <c r="E29" i="35"/>
  <c r="F29" i="35"/>
  <c r="B30" i="35"/>
  <c r="G29" i="35"/>
  <c r="V157" i="37" l="1"/>
  <c r="U157" i="37"/>
  <c r="T157" i="37"/>
  <c r="R158" i="37"/>
  <c r="W157" i="37"/>
  <c r="S157" i="37"/>
  <c r="Q157" i="37"/>
  <c r="Q39" i="37"/>
  <c r="U39" i="37"/>
  <c r="T39" i="37"/>
  <c r="V39" i="37" s="1"/>
  <c r="S39" i="37"/>
  <c r="W39" i="37" s="1"/>
  <c r="R40" i="37"/>
  <c r="F32" i="36"/>
  <c r="G32" i="36"/>
  <c r="E32" i="36"/>
  <c r="A32" i="36"/>
  <c r="D32" i="36"/>
  <c r="C32" i="36"/>
  <c r="B33" i="36"/>
  <c r="B31" i="35"/>
  <c r="A30" i="35"/>
  <c r="C30" i="35"/>
  <c r="D30" i="35"/>
  <c r="E30" i="35"/>
  <c r="F30" i="35"/>
  <c r="G30" i="35"/>
  <c r="T40" i="37" l="1"/>
  <c r="S40" i="37"/>
  <c r="Q40" i="37"/>
  <c r="R41" i="37"/>
  <c r="U40" i="37"/>
  <c r="W40" i="37" s="1"/>
  <c r="W158" i="37"/>
  <c r="U158" i="37"/>
  <c r="S158" i="37"/>
  <c r="Q158" i="37"/>
  <c r="R159" i="37"/>
  <c r="T158" i="37"/>
  <c r="V158" i="37"/>
  <c r="F33" i="36"/>
  <c r="B34" i="36"/>
  <c r="A33" i="36"/>
  <c r="D33" i="36"/>
  <c r="E33" i="36"/>
  <c r="C33" i="36"/>
  <c r="G33" i="36" s="1"/>
  <c r="A31" i="35"/>
  <c r="C31" i="35"/>
  <c r="D31" i="35"/>
  <c r="E31" i="35"/>
  <c r="F31" i="35" s="1"/>
  <c r="G31" i="35"/>
  <c r="B32" i="35"/>
  <c r="B35" i="36" l="1"/>
  <c r="E34" i="36"/>
  <c r="D34" i="36"/>
  <c r="F34" i="36" s="1"/>
  <c r="C34" i="36"/>
  <c r="G34" i="36" s="1"/>
  <c r="A34" i="36"/>
  <c r="V159" i="37"/>
  <c r="U159" i="37"/>
  <c r="T159" i="37"/>
  <c r="S159" i="37"/>
  <c r="Q159" i="37"/>
  <c r="R160" i="37"/>
  <c r="W159" i="37"/>
  <c r="V40" i="37"/>
  <c r="T41" i="37"/>
  <c r="V41" i="37" s="1"/>
  <c r="S41" i="37"/>
  <c r="W41" i="37" s="1"/>
  <c r="Q41" i="37"/>
  <c r="R42" i="37"/>
  <c r="U41" i="37"/>
  <c r="A32" i="35"/>
  <c r="D32" i="35"/>
  <c r="F32" i="35" s="1"/>
  <c r="E32" i="35"/>
  <c r="B33" i="35"/>
  <c r="C32" i="35"/>
  <c r="G32" i="35" s="1"/>
  <c r="T42" i="37" l="1"/>
  <c r="S42" i="37"/>
  <c r="Q42" i="37"/>
  <c r="R43" i="37"/>
  <c r="U42" i="37"/>
  <c r="R161" i="37"/>
  <c r="W160" i="37"/>
  <c r="V160" i="37"/>
  <c r="U160" i="37"/>
  <c r="T160" i="37"/>
  <c r="S160" i="37"/>
  <c r="Q160" i="37"/>
  <c r="A35" i="36"/>
  <c r="G35" i="36"/>
  <c r="D35" i="36"/>
  <c r="E35" i="36"/>
  <c r="C35" i="36"/>
  <c r="F35" i="36"/>
  <c r="B36" i="36"/>
  <c r="C33" i="35"/>
  <c r="D33" i="35"/>
  <c r="E33" i="35"/>
  <c r="F33" i="35"/>
  <c r="G33" i="35"/>
  <c r="B34" i="35"/>
  <c r="A33" i="35"/>
  <c r="W42" i="37" l="1"/>
  <c r="V42" i="37"/>
  <c r="Q161" i="37"/>
  <c r="R162" i="37"/>
  <c r="W161" i="37"/>
  <c r="V161" i="37"/>
  <c r="T161" i="37"/>
  <c r="S161" i="37"/>
  <c r="U161" i="37"/>
  <c r="U43" i="37"/>
  <c r="T43" i="37"/>
  <c r="S43" i="37"/>
  <c r="Q43" i="37"/>
  <c r="R44" i="37"/>
  <c r="A36" i="36"/>
  <c r="G36" i="36"/>
  <c r="B37" i="36"/>
  <c r="E36" i="36"/>
  <c r="D36" i="36"/>
  <c r="F36" i="36" s="1"/>
  <c r="C36" i="36"/>
  <c r="A34" i="35"/>
  <c r="C34" i="35"/>
  <c r="E34" i="35"/>
  <c r="G34" i="35"/>
  <c r="B35" i="35"/>
  <c r="D34" i="35"/>
  <c r="F34" i="35" s="1"/>
  <c r="W43" i="37" l="1"/>
  <c r="V43" i="37"/>
  <c r="R45" i="37"/>
  <c r="U44" i="37"/>
  <c r="T44" i="37"/>
  <c r="V44" i="37" s="1"/>
  <c r="S44" i="37"/>
  <c r="W44" i="37" s="1"/>
  <c r="Q44" i="37"/>
  <c r="U162" i="37"/>
  <c r="T162" i="37"/>
  <c r="Q162" i="37"/>
  <c r="W162" i="37"/>
  <c r="V162" i="37"/>
  <c r="R163" i="37"/>
  <c r="S162" i="37"/>
  <c r="C37" i="36"/>
  <c r="G37" i="36" s="1"/>
  <c r="B38" i="36"/>
  <c r="E37" i="36"/>
  <c r="D37" i="36"/>
  <c r="F37" i="36" s="1"/>
  <c r="A37" i="36"/>
  <c r="E35" i="35"/>
  <c r="B36" i="35"/>
  <c r="A35" i="35"/>
  <c r="C35" i="35"/>
  <c r="G35" i="35" s="1"/>
  <c r="D35" i="35"/>
  <c r="F35" i="35" s="1"/>
  <c r="Q163" i="37" l="1"/>
  <c r="W163" i="37"/>
  <c r="V163" i="37"/>
  <c r="T163" i="37"/>
  <c r="R164" i="37"/>
  <c r="U163" i="37"/>
  <c r="S163" i="37"/>
  <c r="C38" i="36"/>
  <c r="E38" i="36"/>
  <c r="D38" i="36"/>
  <c r="F38" i="36" s="1"/>
  <c r="A38" i="36"/>
  <c r="G38" i="36"/>
  <c r="B39" i="36"/>
  <c r="S45" i="37"/>
  <c r="W45" i="37" s="1"/>
  <c r="R46" i="37"/>
  <c r="U45" i="37"/>
  <c r="T45" i="37"/>
  <c r="Q45" i="37"/>
  <c r="A36" i="35"/>
  <c r="C36" i="35"/>
  <c r="D36" i="35"/>
  <c r="F36" i="35" s="1"/>
  <c r="E36" i="35"/>
  <c r="G36" i="35"/>
  <c r="B37" i="35"/>
  <c r="V45" i="37" l="1"/>
  <c r="E39" i="36"/>
  <c r="B40" i="36"/>
  <c r="G39" i="36"/>
  <c r="D39" i="36"/>
  <c r="F39" i="36" s="1"/>
  <c r="C39" i="36"/>
  <c r="A39" i="36"/>
  <c r="T164" i="37"/>
  <c r="W164" i="37"/>
  <c r="S164" i="37"/>
  <c r="Q164" i="37"/>
  <c r="R165" i="37"/>
  <c r="V164" i="37"/>
  <c r="U164" i="37"/>
  <c r="U46" i="37"/>
  <c r="W46" i="37" s="1"/>
  <c r="S46" i="37"/>
  <c r="R47" i="37"/>
  <c r="T46" i="37"/>
  <c r="Q46" i="37"/>
  <c r="B38" i="35"/>
  <c r="A37" i="35"/>
  <c r="D37" i="35"/>
  <c r="F37" i="35" s="1"/>
  <c r="E37" i="35"/>
  <c r="C37" i="35"/>
  <c r="G37" i="35" s="1"/>
  <c r="V46" i="37" l="1"/>
  <c r="W165" i="37"/>
  <c r="Q165" i="37"/>
  <c r="R166" i="37"/>
  <c r="V165" i="37"/>
  <c r="U165" i="37"/>
  <c r="T165" i="37"/>
  <c r="S165" i="37"/>
  <c r="E40" i="36"/>
  <c r="D40" i="36"/>
  <c r="F40" i="36" s="1"/>
  <c r="A40" i="36"/>
  <c r="B41" i="36"/>
  <c r="C40" i="36"/>
  <c r="G40" i="36" s="1"/>
  <c r="U47" i="37"/>
  <c r="V47" i="37" s="1"/>
  <c r="S47" i="37"/>
  <c r="W47" i="37" s="1"/>
  <c r="Q47" i="37"/>
  <c r="R48" i="37"/>
  <c r="T47" i="37"/>
  <c r="A38" i="35"/>
  <c r="C38" i="35"/>
  <c r="D38" i="35"/>
  <c r="F38" i="35" s="1"/>
  <c r="E38" i="35"/>
  <c r="G38" i="35" s="1"/>
  <c r="B39" i="35"/>
  <c r="E41" i="36" l="1"/>
  <c r="F41" i="36" s="1"/>
  <c r="D41" i="36"/>
  <c r="C41" i="36"/>
  <c r="G41" i="36" s="1"/>
  <c r="A41" i="36"/>
  <c r="B42" i="36"/>
  <c r="T166" i="37"/>
  <c r="Q166" i="37"/>
  <c r="R167" i="37"/>
  <c r="W166" i="37"/>
  <c r="V166" i="37"/>
  <c r="U166" i="37"/>
  <c r="S166" i="37"/>
  <c r="U48" i="37"/>
  <c r="W48" i="37" s="1"/>
  <c r="T48" i="37"/>
  <c r="V48" i="37" s="1"/>
  <c r="S48" i="37"/>
  <c r="Q48" i="37"/>
  <c r="R49" i="37"/>
  <c r="B40" i="35"/>
  <c r="C39" i="35"/>
  <c r="A39" i="35"/>
  <c r="E39" i="35"/>
  <c r="G39" i="35"/>
  <c r="D39" i="35"/>
  <c r="F39" i="35" s="1"/>
  <c r="W167" i="37" l="1"/>
  <c r="V167" i="37"/>
  <c r="T167" i="37"/>
  <c r="S167" i="37"/>
  <c r="Q167" i="37"/>
  <c r="R168" i="37"/>
  <c r="U167" i="37"/>
  <c r="C42" i="36"/>
  <c r="G42" i="36" s="1"/>
  <c r="B43" i="36"/>
  <c r="E42" i="36"/>
  <c r="D42" i="36"/>
  <c r="F42" i="36" s="1"/>
  <c r="A42" i="36"/>
  <c r="R50" i="37"/>
  <c r="U49" i="37"/>
  <c r="T49" i="37"/>
  <c r="V49" i="37" s="1"/>
  <c r="S49" i="37"/>
  <c r="W49" i="37" s="1"/>
  <c r="Q49" i="37"/>
  <c r="C40" i="35"/>
  <c r="D40" i="35"/>
  <c r="E40" i="35"/>
  <c r="F40" i="35"/>
  <c r="G40" i="35"/>
  <c r="B41" i="35"/>
  <c r="A40" i="35"/>
  <c r="Q50" i="37" l="1"/>
  <c r="R51" i="37"/>
  <c r="U50" i="37"/>
  <c r="T50" i="37"/>
  <c r="V50" i="37" s="1"/>
  <c r="S50" i="37"/>
  <c r="W50" i="37" s="1"/>
  <c r="B44" i="36"/>
  <c r="G43" i="36"/>
  <c r="F43" i="36"/>
  <c r="E43" i="36"/>
  <c r="D43" i="36"/>
  <c r="C43" i="36"/>
  <c r="A43" i="36"/>
  <c r="R169" i="37"/>
  <c r="W168" i="37"/>
  <c r="V168" i="37"/>
  <c r="U168" i="37"/>
  <c r="T168" i="37"/>
  <c r="S168" i="37"/>
  <c r="Q168" i="37"/>
  <c r="A41" i="35"/>
  <c r="E41" i="35"/>
  <c r="G41" i="35" s="1"/>
  <c r="C41" i="35"/>
  <c r="D41" i="35"/>
  <c r="F41" i="35" s="1"/>
  <c r="B42" i="35"/>
  <c r="S169" i="37" l="1"/>
  <c r="R170" i="37"/>
  <c r="W169" i="37"/>
  <c r="V169" i="37"/>
  <c r="U169" i="37"/>
  <c r="T169" i="37"/>
  <c r="Q169" i="37"/>
  <c r="B45" i="36"/>
  <c r="E44" i="36"/>
  <c r="C44" i="36"/>
  <c r="D44" i="36"/>
  <c r="F44" i="36" s="1"/>
  <c r="A44" i="36"/>
  <c r="G44" i="36"/>
  <c r="U51" i="37"/>
  <c r="T51" i="37"/>
  <c r="Q51" i="37"/>
  <c r="R52" i="37"/>
  <c r="S51" i="37"/>
  <c r="D42" i="35"/>
  <c r="E42" i="35"/>
  <c r="F42" i="35"/>
  <c r="B43" i="35"/>
  <c r="C42" i="35"/>
  <c r="G42" i="35" s="1"/>
  <c r="A42" i="35"/>
  <c r="V51" i="37" l="1"/>
  <c r="W51" i="37"/>
  <c r="A45" i="36"/>
  <c r="B46" i="36"/>
  <c r="E45" i="36"/>
  <c r="G45" i="36" s="1"/>
  <c r="D45" i="36"/>
  <c r="F45" i="36" s="1"/>
  <c r="C45" i="36"/>
  <c r="U52" i="37"/>
  <c r="T52" i="37"/>
  <c r="Q52" i="37"/>
  <c r="R53" i="37"/>
  <c r="V52" i="37"/>
  <c r="S52" i="37"/>
  <c r="W52" i="37" s="1"/>
  <c r="V170" i="37"/>
  <c r="U170" i="37"/>
  <c r="R171" i="37"/>
  <c r="W170" i="37"/>
  <c r="Q170" i="37"/>
  <c r="S170" i="37"/>
  <c r="T170" i="37"/>
  <c r="A43" i="35"/>
  <c r="C43" i="35"/>
  <c r="D43" i="35"/>
  <c r="E43" i="35"/>
  <c r="G43" i="35" s="1"/>
  <c r="F43" i="35"/>
  <c r="B44" i="35"/>
  <c r="U53" i="37" l="1"/>
  <c r="T53" i="37"/>
  <c r="V53" i="37" s="1"/>
  <c r="S53" i="37"/>
  <c r="W53" i="37" s="1"/>
  <c r="Q53" i="37"/>
  <c r="R54" i="37"/>
  <c r="D46" i="36"/>
  <c r="B47" i="36"/>
  <c r="E46" i="36"/>
  <c r="F46" i="36" s="1"/>
  <c r="C46" i="36"/>
  <c r="G46" i="36" s="1"/>
  <c r="A46" i="36"/>
  <c r="U171" i="37"/>
  <c r="S171" i="37"/>
  <c r="R172" i="37"/>
  <c r="W171" i="37"/>
  <c r="V171" i="37"/>
  <c r="T171" i="37"/>
  <c r="Q171" i="37"/>
  <c r="B45" i="35"/>
  <c r="A44" i="35"/>
  <c r="D44" i="35"/>
  <c r="F44" i="35" s="1"/>
  <c r="E44" i="35"/>
  <c r="G44" i="35" s="1"/>
  <c r="C44" i="35"/>
  <c r="D47" i="36" l="1"/>
  <c r="F47" i="36" s="1"/>
  <c r="C47" i="36"/>
  <c r="E47" i="36"/>
  <c r="G47" i="36" s="1"/>
  <c r="A47" i="36"/>
  <c r="B48" i="36"/>
  <c r="U54" i="37"/>
  <c r="T54" i="37"/>
  <c r="V54" i="37" s="1"/>
  <c r="S54" i="37"/>
  <c r="W54" i="37" s="1"/>
  <c r="Q54" i="37"/>
  <c r="R55" i="37"/>
  <c r="V172" i="37"/>
  <c r="U172" i="37"/>
  <c r="S172" i="37"/>
  <c r="Q172" i="37"/>
  <c r="R173" i="37"/>
  <c r="T172" i="37"/>
  <c r="W172" i="37"/>
  <c r="A45" i="35"/>
  <c r="C45" i="35"/>
  <c r="D45" i="35"/>
  <c r="F45" i="35" s="1"/>
  <c r="E45" i="35"/>
  <c r="G45" i="35" s="1"/>
  <c r="B46" i="35"/>
  <c r="Q55" i="37" l="1"/>
  <c r="U55" i="37"/>
  <c r="T55" i="37"/>
  <c r="V55" i="37" s="1"/>
  <c r="R56" i="37"/>
  <c r="S55" i="37"/>
  <c r="W55" i="37" s="1"/>
  <c r="B49" i="36"/>
  <c r="A48" i="36"/>
  <c r="E48" i="36"/>
  <c r="G48" i="36" s="1"/>
  <c r="D48" i="36"/>
  <c r="F48" i="36" s="1"/>
  <c r="C48" i="36"/>
  <c r="R174" i="37"/>
  <c r="V173" i="37"/>
  <c r="U173" i="37"/>
  <c r="T173" i="37"/>
  <c r="S173" i="37"/>
  <c r="W173" i="37"/>
  <c r="Q173" i="37"/>
  <c r="B47" i="35"/>
  <c r="C46" i="35"/>
  <c r="D46" i="35"/>
  <c r="E46" i="35"/>
  <c r="F46" i="35"/>
  <c r="G46" i="35"/>
  <c r="A46" i="35"/>
  <c r="Q174" i="37" l="1"/>
  <c r="W174" i="37"/>
  <c r="V174" i="37"/>
  <c r="U174" i="37"/>
  <c r="R175" i="37"/>
  <c r="T174" i="37"/>
  <c r="S174" i="37"/>
  <c r="E49" i="36"/>
  <c r="B50" i="36"/>
  <c r="G49" i="36"/>
  <c r="D49" i="36"/>
  <c r="F49" i="36" s="1"/>
  <c r="A49" i="36"/>
  <c r="C49" i="36"/>
  <c r="T56" i="37"/>
  <c r="V56" i="37" s="1"/>
  <c r="S56" i="37"/>
  <c r="W56" i="37" s="1"/>
  <c r="Q56" i="37"/>
  <c r="R57" i="37"/>
  <c r="U56" i="37"/>
  <c r="A47" i="35"/>
  <c r="C47" i="35"/>
  <c r="D47" i="35"/>
  <c r="F47" i="35" s="1"/>
  <c r="E47" i="35"/>
  <c r="G47" i="35" s="1"/>
  <c r="B48" i="35"/>
  <c r="E50" i="36" l="1"/>
  <c r="D50" i="36"/>
  <c r="F50" i="36" s="1"/>
  <c r="C50" i="36"/>
  <c r="A50" i="36"/>
  <c r="G50" i="36"/>
  <c r="B51" i="36"/>
  <c r="U175" i="37"/>
  <c r="T175" i="37"/>
  <c r="Q175" i="37"/>
  <c r="R176" i="37"/>
  <c r="V175" i="37"/>
  <c r="W175" i="37"/>
  <c r="S175" i="37"/>
  <c r="W57" i="37"/>
  <c r="T57" i="37"/>
  <c r="V57" i="37" s="1"/>
  <c r="S57" i="37"/>
  <c r="Q57" i="37"/>
  <c r="R58" i="37"/>
  <c r="U57" i="37"/>
  <c r="A48" i="35"/>
  <c r="D48" i="35"/>
  <c r="F48" i="35" s="1"/>
  <c r="C48" i="35"/>
  <c r="E48" i="35"/>
  <c r="G48" i="35"/>
  <c r="B49" i="35"/>
  <c r="A51" i="36" l="1"/>
  <c r="D51" i="36"/>
  <c r="F51" i="36" s="1"/>
  <c r="B52" i="36"/>
  <c r="E51" i="36"/>
  <c r="C51" i="36"/>
  <c r="G51" i="36" s="1"/>
  <c r="T58" i="37"/>
  <c r="S58" i="37"/>
  <c r="Q58" i="37"/>
  <c r="R59" i="37"/>
  <c r="U58" i="37"/>
  <c r="W176" i="37"/>
  <c r="T176" i="37"/>
  <c r="Q176" i="37"/>
  <c r="R177" i="37"/>
  <c r="U176" i="37"/>
  <c r="S176" i="37"/>
  <c r="V176" i="37"/>
  <c r="C49" i="35"/>
  <c r="D49" i="35"/>
  <c r="E49" i="35"/>
  <c r="F49" i="35"/>
  <c r="G49" i="35"/>
  <c r="B50" i="35"/>
  <c r="A49" i="35"/>
  <c r="W58" i="37" l="1"/>
  <c r="V58" i="37"/>
  <c r="U59" i="37"/>
  <c r="T59" i="37"/>
  <c r="V59" i="37" s="1"/>
  <c r="S59" i="37"/>
  <c r="W59" i="37" s="1"/>
  <c r="Q59" i="37"/>
  <c r="R60" i="37"/>
  <c r="A52" i="36"/>
  <c r="B53" i="36"/>
  <c r="E52" i="36"/>
  <c r="D52" i="36"/>
  <c r="F52" i="36" s="1"/>
  <c r="C52" i="36"/>
  <c r="G52" i="36" s="1"/>
  <c r="W177" i="37"/>
  <c r="U177" i="37"/>
  <c r="T177" i="37"/>
  <c r="Q177" i="37"/>
  <c r="R178" i="37"/>
  <c r="V177" i="37"/>
  <c r="S177" i="37"/>
  <c r="A50" i="35"/>
  <c r="C50" i="35"/>
  <c r="G50" i="35" s="1"/>
  <c r="D50" i="35"/>
  <c r="F50" i="35" s="1"/>
  <c r="E50" i="35"/>
  <c r="B51" i="35"/>
  <c r="C53" i="36" l="1"/>
  <c r="B54" i="36"/>
  <c r="D53" i="36"/>
  <c r="F53" i="36" s="1"/>
  <c r="E53" i="36"/>
  <c r="G53" i="36" s="1"/>
  <c r="A53" i="36"/>
  <c r="W178" i="37"/>
  <c r="U178" i="37"/>
  <c r="T178" i="37"/>
  <c r="S178" i="37"/>
  <c r="Q178" i="37"/>
  <c r="R179" i="37"/>
  <c r="V178" i="37"/>
  <c r="R61" i="37"/>
  <c r="U60" i="37"/>
  <c r="T60" i="37"/>
  <c r="V60" i="37" s="1"/>
  <c r="S60" i="37"/>
  <c r="W60" i="37" s="1"/>
  <c r="Q60" i="37"/>
  <c r="E51" i="35"/>
  <c r="B52" i="35"/>
  <c r="C51" i="35"/>
  <c r="G51" i="35" s="1"/>
  <c r="D51" i="35"/>
  <c r="F51" i="35" s="1"/>
  <c r="A51" i="35"/>
  <c r="S61" i="37" l="1"/>
  <c r="R62" i="37"/>
  <c r="U61" i="37"/>
  <c r="W61" i="37" s="1"/>
  <c r="T61" i="37"/>
  <c r="V61" i="37" s="1"/>
  <c r="Q61" i="37"/>
  <c r="Q179" i="37"/>
  <c r="W179" i="37"/>
  <c r="V179" i="37"/>
  <c r="U179" i="37"/>
  <c r="T179" i="37"/>
  <c r="S179" i="37"/>
  <c r="R180" i="37"/>
  <c r="C54" i="36"/>
  <c r="G54" i="36" s="1"/>
  <c r="A54" i="36"/>
  <c r="B55" i="36"/>
  <c r="E54" i="36"/>
  <c r="D54" i="36"/>
  <c r="F54" i="36" s="1"/>
  <c r="A52" i="35"/>
  <c r="C52" i="35"/>
  <c r="D52" i="35"/>
  <c r="E52" i="35"/>
  <c r="F52" i="35"/>
  <c r="G52" i="35"/>
  <c r="B53" i="35"/>
  <c r="T180" i="37" l="1"/>
  <c r="S180" i="37"/>
  <c r="W180" i="37"/>
  <c r="R181" i="37"/>
  <c r="V180" i="37"/>
  <c r="U180" i="37"/>
  <c r="Q180" i="37"/>
  <c r="U62" i="37"/>
  <c r="S62" i="37"/>
  <c r="R63" i="37"/>
  <c r="T62" i="37"/>
  <c r="V62" i="37" s="1"/>
  <c r="Q62" i="37"/>
  <c r="W62" i="37"/>
  <c r="E55" i="36"/>
  <c r="G55" i="36" s="1"/>
  <c r="B56" i="36"/>
  <c r="D55" i="36"/>
  <c r="F55" i="36" s="1"/>
  <c r="C55" i="36"/>
  <c r="A55" i="36"/>
  <c r="B54" i="35"/>
  <c r="A53" i="35"/>
  <c r="C53" i="35"/>
  <c r="G53" i="35" s="1"/>
  <c r="D53" i="35"/>
  <c r="E53" i="35"/>
  <c r="F53" i="35"/>
  <c r="U63" i="37" l="1"/>
  <c r="S63" i="37"/>
  <c r="Q63" i="37"/>
  <c r="R64" i="37"/>
  <c r="T63" i="37"/>
  <c r="E56" i="36"/>
  <c r="D56" i="36"/>
  <c r="F56" i="36" s="1"/>
  <c r="A56" i="36"/>
  <c r="C56" i="36"/>
  <c r="G56" i="36" s="1"/>
  <c r="B57" i="36"/>
  <c r="W181" i="37"/>
  <c r="V181" i="37"/>
  <c r="S181" i="37"/>
  <c r="Q181" i="37"/>
  <c r="R182" i="37"/>
  <c r="U181" i="37"/>
  <c r="T181" i="37"/>
  <c r="A54" i="35"/>
  <c r="C54" i="35"/>
  <c r="E54" i="35"/>
  <c r="D54" i="35"/>
  <c r="F54" i="35"/>
  <c r="G54" i="35"/>
  <c r="B55" i="35"/>
  <c r="V63" i="37" l="1"/>
  <c r="W63" i="37"/>
  <c r="U64" i="37"/>
  <c r="T64" i="37"/>
  <c r="V64" i="37" s="1"/>
  <c r="S64" i="37"/>
  <c r="Q64" i="37"/>
  <c r="R65" i="37"/>
  <c r="W64" i="37"/>
  <c r="A57" i="36"/>
  <c r="B58" i="36"/>
  <c r="E57" i="36"/>
  <c r="C57" i="36"/>
  <c r="G57" i="36" s="1"/>
  <c r="D57" i="36"/>
  <c r="F57" i="36" s="1"/>
  <c r="V182" i="37"/>
  <c r="T182" i="37"/>
  <c r="S182" i="37"/>
  <c r="Q182" i="37"/>
  <c r="R183" i="37"/>
  <c r="W182" i="37"/>
  <c r="U182" i="37"/>
  <c r="B56" i="35"/>
  <c r="C55" i="35"/>
  <c r="G55" i="35" s="1"/>
  <c r="A55" i="35"/>
  <c r="D55" i="35"/>
  <c r="E55" i="35"/>
  <c r="F55" i="35"/>
  <c r="E58" i="36" l="1"/>
  <c r="C58" i="36"/>
  <c r="G58" i="36" s="1"/>
  <c r="B59" i="36"/>
  <c r="D58" i="36"/>
  <c r="F58" i="36" s="1"/>
  <c r="A58" i="36"/>
  <c r="R66" i="37"/>
  <c r="U65" i="37"/>
  <c r="T65" i="37"/>
  <c r="V65" i="37" s="1"/>
  <c r="S65" i="37"/>
  <c r="W65" i="37" s="1"/>
  <c r="Q65" i="37"/>
  <c r="W183" i="37"/>
  <c r="V183" i="37"/>
  <c r="T183" i="37"/>
  <c r="S183" i="37"/>
  <c r="Q183" i="37"/>
  <c r="R184" i="37"/>
  <c r="U183" i="37"/>
  <c r="C56" i="35"/>
  <c r="D56" i="35"/>
  <c r="E56" i="35"/>
  <c r="F56" i="35"/>
  <c r="G56" i="35"/>
  <c r="B57" i="35"/>
  <c r="A56" i="35"/>
  <c r="B60" i="36" l="1"/>
  <c r="E59" i="36"/>
  <c r="C59" i="36"/>
  <c r="G59" i="36" s="1"/>
  <c r="D59" i="36"/>
  <c r="F59" i="36" s="1"/>
  <c r="A59" i="36"/>
  <c r="R185" i="37"/>
  <c r="W184" i="37"/>
  <c r="V184" i="37"/>
  <c r="U184" i="37"/>
  <c r="T184" i="37"/>
  <c r="S184" i="37"/>
  <c r="Q184" i="37"/>
  <c r="R67" i="37"/>
  <c r="Q66" i="37"/>
  <c r="U66" i="37"/>
  <c r="T66" i="37"/>
  <c r="V66" i="37" s="1"/>
  <c r="S66" i="37"/>
  <c r="A57" i="35"/>
  <c r="B58" i="35"/>
  <c r="C57" i="35"/>
  <c r="D57" i="35"/>
  <c r="E57" i="35"/>
  <c r="F57" i="35"/>
  <c r="G57" i="35"/>
  <c r="W66" i="37" l="1"/>
  <c r="S185" i="37"/>
  <c r="R186" i="37"/>
  <c r="W185" i="37"/>
  <c r="V185" i="37"/>
  <c r="T185" i="37"/>
  <c r="U185" i="37"/>
  <c r="Q185" i="37"/>
  <c r="T67" i="37"/>
  <c r="S67" i="37"/>
  <c r="Q67" i="37"/>
  <c r="R68" i="37"/>
  <c r="U67" i="37"/>
  <c r="V67" i="37" s="1"/>
  <c r="B61" i="36"/>
  <c r="G60" i="36"/>
  <c r="E60" i="36"/>
  <c r="A60" i="36"/>
  <c r="D60" i="36"/>
  <c r="F60" i="36" s="1"/>
  <c r="C60" i="36"/>
  <c r="D58" i="35"/>
  <c r="E58" i="35"/>
  <c r="F58" i="35"/>
  <c r="B59" i="35"/>
  <c r="A58" i="35"/>
  <c r="C58" i="35"/>
  <c r="G58" i="35" s="1"/>
  <c r="W67" i="37" l="1"/>
  <c r="A61" i="36"/>
  <c r="B62" i="36"/>
  <c r="E61" i="36"/>
  <c r="D61" i="36"/>
  <c r="F61" i="36" s="1"/>
  <c r="C61" i="36"/>
  <c r="G61" i="36" s="1"/>
  <c r="U68" i="37"/>
  <c r="T68" i="37"/>
  <c r="V68" i="37" s="1"/>
  <c r="S68" i="37"/>
  <c r="W68" i="37" s="1"/>
  <c r="Q68" i="37"/>
  <c r="R69" i="37"/>
  <c r="V186" i="37"/>
  <c r="U186" i="37"/>
  <c r="R187" i="37"/>
  <c r="S186" i="37"/>
  <c r="Q186" i="37"/>
  <c r="W186" i="37"/>
  <c r="T186" i="37"/>
  <c r="A59" i="35"/>
  <c r="C59" i="35"/>
  <c r="D59" i="35"/>
  <c r="E59" i="35"/>
  <c r="F59" i="35"/>
  <c r="B60" i="35"/>
  <c r="G59" i="35"/>
  <c r="S69" i="37" l="1"/>
  <c r="Q69" i="37"/>
  <c r="R70" i="37"/>
  <c r="U69" i="37"/>
  <c r="W69" i="37" s="1"/>
  <c r="T69" i="37"/>
  <c r="V69" i="37" s="1"/>
  <c r="D62" i="36"/>
  <c r="F62" i="36" s="1"/>
  <c r="B63" i="36"/>
  <c r="C62" i="36"/>
  <c r="G62" i="36" s="1"/>
  <c r="E62" i="36"/>
  <c r="A62" i="36"/>
  <c r="U187" i="37"/>
  <c r="S187" i="37"/>
  <c r="R188" i="37"/>
  <c r="W187" i="37"/>
  <c r="V187" i="37"/>
  <c r="T187" i="37"/>
  <c r="Q187" i="37"/>
  <c r="B61" i="35"/>
  <c r="A60" i="35"/>
  <c r="C60" i="35"/>
  <c r="G60" i="35" s="1"/>
  <c r="E60" i="35"/>
  <c r="D60" i="35"/>
  <c r="F60" i="35" s="1"/>
  <c r="D63" i="36" l="1"/>
  <c r="C63" i="36"/>
  <c r="E63" i="36"/>
  <c r="G63" i="36" s="1"/>
  <c r="A63" i="36"/>
  <c r="B64" i="36"/>
  <c r="R71" i="37"/>
  <c r="T70" i="37"/>
  <c r="S70" i="37"/>
  <c r="Q70" i="37"/>
  <c r="U70" i="37"/>
  <c r="V70" i="37" s="1"/>
  <c r="V188" i="37"/>
  <c r="U188" i="37"/>
  <c r="S188" i="37"/>
  <c r="Q188" i="37"/>
  <c r="R189" i="37"/>
  <c r="T188" i="37"/>
  <c r="W188" i="37"/>
  <c r="A61" i="35"/>
  <c r="C61" i="35"/>
  <c r="G61" i="35" s="1"/>
  <c r="D61" i="35"/>
  <c r="E61" i="35"/>
  <c r="F61" i="35"/>
  <c r="B62" i="35"/>
  <c r="W70" i="37" l="1"/>
  <c r="B65" i="36"/>
  <c r="E64" i="36"/>
  <c r="D64" i="36"/>
  <c r="F64" i="36" s="1"/>
  <c r="C64" i="36"/>
  <c r="G64" i="36" s="1"/>
  <c r="A64" i="36"/>
  <c r="F63" i="36"/>
  <c r="Q71" i="37"/>
  <c r="R72" i="37"/>
  <c r="S71" i="37"/>
  <c r="U71" i="37"/>
  <c r="T71" i="37"/>
  <c r="V71" i="37" s="1"/>
  <c r="R190" i="37"/>
  <c r="V189" i="37"/>
  <c r="U189" i="37"/>
  <c r="T189" i="37"/>
  <c r="S189" i="37"/>
  <c r="W189" i="37"/>
  <c r="Q189" i="37"/>
  <c r="B63" i="35"/>
  <c r="E62" i="35"/>
  <c r="A62" i="35"/>
  <c r="C62" i="35"/>
  <c r="G62" i="35" s="1"/>
  <c r="D62" i="35"/>
  <c r="F62" i="35" s="1"/>
  <c r="W71" i="37" l="1"/>
  <c r="S72" i="37" s="1"/>
  <c r="W72" i="37" s="1"/>
  <c r="T72" i="37"/>
  <c r="V72" i="37" s="1"/>
  <c r="Q72" i="37"/>
  <c r="U72" i="37"/>
  <c r="R73" i="37"/>
  <c r="Q190" i="37"/>
  <c r="W190" i="37"/>
  <c r="V190" i="37"/>
  <c r="U190" i="37"/>
  <c r="R191" i="37"/>
  <c r="T190" i="37"/>
  <c r="S190" i="37"/>
  <c r="E65" i="36"/>
  <c r="F65" i="36" s="1"/>
  <c r="D65" i="36"/>
  <c r="B66" i="36"/>
  <c r="C65" i="36"/>
  <c r="G65" i="36" s="1"/>
  <c r="A65" i="36"/>
  <c r="A63" i="35"/>
  <c r="C63" i="35"/>
  <c r="G63" i="35" s="1"/>
  <c r="D63" i="35"/>
  <c r="F63" i="35" s="1"/>
  <c r="E63" i="35"/>
  <c r="B64" i="35"/>
  <c r="U191" i="37" l="1"/>
  <c r="T191" i="37"/>
  <c r="Q191" i="37"/>
  <c r="R192" i="37"/>
  <c r="V191" i="37"/>
  <c r="S191" i="37"/>
  <c r="W191" i="37"/>
  <c r="D66" i="36"/>
  <c r="F66" i="36" s="1"/>
  <c r="E66" i="36"/>
  <c r="C66" i="36"/>
  <c r="G66" i="36" s="1"/>
  <c r="A66" i="36"/>
  <c r="B67" i="36"/>
  <c r="R74" i="37"/>
  <c r="U73" i="37"/>
  <c r="W73" i="37" s="1"/>
  <c r="T73" i="37"/>
  <c r="V73" i="37" s="1"/>
  <c r="S73" i="37"/>
  <c r="Q73" i="37"/>
  <c r="A64" i="35"/>
  <c r="C64" i="35"/>
  <c r="E64" i="35"/>
  <c r="G64" i="35"/>
  <c r="B65" i="35"/>
  <c r="D64" i="35"/>
  <c r="F64" i="35" s="1"/>
  <c r="T74" i="37" l="1"/>
  <c r="S74" i="37"/>
  <c r="Q74" i="37"/>
  <c r="R75" i="37"/>
  <c r="U74" i="37"/>
  <c r="A67" i="36"/>
  <c r="D67" i="36"/>
  <c r="F67" i="36" s="1"/>
  <c r="B68" i="36"/>
  <c r="E67" i="36"/>
  <c r="C67" i="36"/>
  <c r="G67" i="36" s="1"/>
  <c r="W192" i="37"/>
  <c r="T192" i="37"/>
  <c r="Q192" i="37"/>
  <c r="R193" i="37"/>
  <c r="V192" i="37"/>
  <c r="U192" i="37"/>
  <c r="S192" i="37"/>
  <c r="C65" i="35"/>
  <c r="D65" i="35"/>
  <c r="F65" i="35" s="1"/>
  <c r="E65" i="35"/>
  <c r="G65" i="35" s="1"/>
  <c r="B66" i="35"/>
  <c r="A65" i="35"/>
  <c r="W74" i="37" l="1"/>
  <c r="V74" i="37"/>
  <c r="A68" i="36"/>
  <c r="B69" i="36"/>
  <c r="G68" i="36"/>
  <c r="F68" i="36"/>
  <c r="E68" i="36"/>
  <c r="D68" i="36"/>
  <c r="C68" i="36"/>
  <c r="U75" i="37"/>
  <c r="T75" i="37"/>
  <c r="V75" i="37" s="1"/>
  <c r="S75" i="37"/>
  <c r="Q75" i="37"/>
  <c r="R76" i="37"/>
  <c r="W75" i="37"/>
  <c r="W193" i="37"/>
  <c r="U193" i="37"/>
  <c r="T193" i="37"/>
  <c r="Q193" i="37"/>
  <c r="R194" i="37"/>
  <c r="V193" i="37"/>
  <c r="S193" i="37"/>
  <c r="A66" i="35"/>
  <c r="C66" i="35"/>
  <c r="B67" i="35"/>
  <c r="D66" i="35"/>
  <c r="E66" i="35"/>
  <c r="G66" i="35"/>
  <c r="F66" i="35"/>
  <c r="T76" i="37" l="1"/>
  <c r="R77" i="37"/>
  <c r="U76" i="37"/>
  <c r="S76" i="37"/>
  <c r="W76" i="37" s="1"/>
  <c r="Q76" i="37"/>
  <c r="W194" i="37"/>
  <c r="U194" i="37"/>
  <c r="T194" i="37"/>
  <c r="S194" i="37"/>
  <c r="Q194" i="37"/>
  <c r="R195" i="37"/>
  <c r="V194" i="37"/>
  <c r="C69" i="36"/>
  <c r="G69" i="36" s="1"/>
  <c r="B70" i="36"/>
  <c r="E69" i="36"/>
  <c r="D69" i="36"/>
  <c r="F69" i="36" s="1"/>
  <c r="A69" i="36"/>
  <c r="E67" i="35"/>
  <c r="B68" i="35"/>
  <c r="C67" i="35"/>
  <c r="G67" i="35" s="1"/>
  <c r="D67" i="35"/>
  <c r="F67" i="35" s="1"/>
  <c r="A67" i="35"/>
  <c r="V76" i="37" l="1"/>
  <c r="C70" i="36"/>
  <c r="A70" i="36"/>
  <c r="D70" i="36"/>
  <c r="B71" i="36"/>
  <c r="E70" i="36"/>
  <c r="F70" i="36" s="1"/>
  <c r="Q195" i="37"/>
  <c r="W195" i="37"/>
  <c r="V195" i="37"/>
  <c r="U195" i="37"/>
  <c r="T195" i="37"/>
  <c r="R196" i="37"/>
  <c r="S195" i="37"/>
  <c r="W77" i="37"/>
  <c r="U77" i="37"/>
  <c r="T77" i="37"/>
  <c r="S77" i="37"/>
  <c r="Q77" i="37"/>
  <c r="R78" i="37"/>
  <c r="A68" i="35"/>
  <c r="C68" i="35"/>
  <c r="D68" i="35"/>
  <c r="E68" i="35"/>
  <c r="F68" i="35"/>
  <c r="G68" i="35"/>
  <c r="B69" i="35"/>
  <c r="V77" i="37" l="1"/>
  <c r="U78" i="37"/>
  <c r="T78" i="37"/>
  <c r="V78" i="37" s="1"/>
  <c r="S78" i="37"/>
  <c r="W78" i="37" s="1"/>
  <c r="R79" i="37"/>
  <c r="Q78" i="37"/>
  <c r="T196" i="37"/>
  <c r="S196" i="37"/>
  <c r="W196" i="37"/>
  <c r="Q196" i="37"/>
  <c r="R197" i="37"/>
  <c r="V196" i="37"/>
  <c r="U196" i="37"/>
  <c r="E71" i="36"/>
  <c r="F71" i="36" s="1"/>
  <c r="B72" i="36"/>
  <c r="D71" i="36"/>
  <c r="A71" i="36"/>
  <c r="G70" i="36"/>
  <c r="C71" i="36" s="1"/>
  <c r="G71" i="36" s="1"/>
  <c r="B70" i="35"/>
  <c r="C69" i="35"/>
  <c r="G69" i="35" s="1"/>
  <c r="D69" i="35"/>
  <c r="A69" i="35"/>
  <c r="E69" i="35"/>
  <c r="F69" i="35" s="1"/>
  <c r="E72" i="36" l="1"/>
  <c r="D72" i="36"/>
  <c r="C72" i="36"/>
  <c r="A72" i="36"/>
  <c r="B73" i="36"/>
  <c r="F72" i="36"/>
  <c r="G72" i="36"/>
  <c r="W197" i="37"/>
  <c r="V197" i="37"/>
  <c r="S197" i="37"/>
  <c r="Q197" i="37"/>
  <c r="R198" i="37"/>
  <c r="U197" i="37"/>
  <c r="T197" i="37"/>
  <c r="Q79" i="37"/>
  <c r="R80" i="37"/>
  <c r="U79" i="37"/>
  <c r="S79" i="37"/>
  <c r="W79" i="37" s="1"/>
  <c r="T79" i="37"/>
  <c r="A70" i="35"/>
  <c r="C70" i="35"/>
  <c r="D70" i="35"/>
  <c r="E70" i="35"/>
  <c r="F70" i="35"/>
  <c r="G70" i="35"/>
  <c r="B71" i="35"/>
  <c r="V79" i="37" l="1"/>
  <c r="T80" i="37"/>
  <c r="S80" i="37"/>
  <c r="R81" i="37"/>
  <c r="U80" i="37"/>
  <c r="V80" i="37" s="1"/>
  <c r="Q80" i="37"/>
  <c r="V198" i="37"/>
  <c r="T198" i="37"/>
  <c r="S198" i="37"/>
  <c r="Q198" i="37"/>
  <c r="R199" i="37"/>
  <c r="W198" i="37"/>
  <c r="U198" i="37"/>
  <c r="D73" i="36"/>
  <c r="C73" i="36"/>
  <c r="A73" i="36"/>
  <c r="E73" i="36"/>
  <c r="F73" i="36" s="1"/>
  <c r="B74" i="36"/>
  <c r="B72" i="35"/>
  <c r="A71" i="35"/>
  <c r="C71" i="35"/>
  <c r="G71" i="35" s="1"/>
  <c r="E71" i="35"/>
  <c r="D71" i="35"/>
  <c r="F71" i="35" s="1"/>
  <c r="G73" i="36" l="1"/>
  <c r="W199" i="37"/>
  <c r="V199" i="37"/>
  <c r="T199" i="37"/>
  <c r="S199" i="37"/>
  <c r="Q199" i="37"/>
  <c r="U199" i="37"/>
  <c r="R200" i="37"/>
  <c r="E74" i="36"/>
  <c r="C74" i="36"/>
  <c r="G74" i="36" s="1"/>
  <c r="B75" i="36"/>
  <c r="A74" i="36"/>
  <c r="D74" i="36"/>
  <c r="F74" i="36" s="1"/>
  <c r="W80" i="37"/>
  <c r="S81" i="37" s="1"/>
  <c r="U81" i="37"/>
  <c r="Q81" i="37"/>
  <c r="R82" i="37"/>
  <c r="T81" i="37"/>
  <c r="C72" i="35"/>
  <c r="D72" i="35"/>
  <c r="E72" i="35"/>
  <c r="G72" i="35"/>
  <c r="F72" i="35"/>
  <c r="B73" i="35"/>
  <c r="A72" i="35"/>
  <c r="W81" i="37" l="1"/>
  <c r="V81" i="37"/>
  <c r="B76" i="36"/>
  <c r="E75" i="36"/>
  <c r="D75" i="36"/>
  <c r="F75" i="36" s="1"/>
  <c r="C75" i="36"/>
  <c r="G75" i="36" s="1"/>
  <c r="A75" i="36"/>
  <c r="R201" i="37"/>
  <c r="W200" i="37"/>
  <c r="V200" i="37"/>
  <c r="U200" i="37"/>
  <c r="T200" i="37"/>
  <c r="S200" i="37"/>
  <c r="Q200" i="37"/>
  <c r="T82" i="37"/>
  <c r="V82" i="37" s="1"/>
  <c r="S82" i="37"/>
  <c r="Q82" i="37"/>
  <c r="R83" i="37"/>
  <c r="U82" i="37"/>
  <c r="A73" i="35"/>
  <c r="C73" i="35"/>
  <c r="D73" i="35"/>
  <c r="B74" i="35"/>
  <c r="E73" i="35"/>
  <c r="F73" i="35" s="1"/>
  <c r="W82" i="37" l="1"/>
  <c r="S201" i="37"/>
  <c r="R202" i="37"/>
  <c r="W201" i="37"/>
  <c r="V201" i="37"/>
  <c r="T201" i="37"/>
  <c r="Q201" i="37"/>
  <c r="U201" i="37"/>
  <c r="U83" i="37"/>
  <c r="W83" i="37" s="1"/>
  <c r="T83" i="37"/>
  <c r="S83" i="37"/>
  <c r="Q83" i="37"/>
  <c r="R84" i="37"/>
  <c r="A76" i="36"/>
  <c r="B77" i="36"/>
  <c r="E76" i="36"/>
  <c r="D76" i="36"/>
  <c r="F76" i="36" s="1"/>
  <c r="C76" i="36"/>
  <c r="G76" i="36" s="1"/>
  <c r="D74" i="35"/>
  <c r="E74" i="35"/>
  <c r="F74" i="35"/>
  <c r="B75" i="35"/>
  <c r="A74" i="35"/>
  <c r="G73" i="35"/>
  <c r="C74" i="35" s="1"/>
  <c r="G74" i="35" s="1"/>
  <c r="V83" i="37" l="1"/>
  <c r="A77" i="36"/>
  <c r="D77" i="36"/>
  <c r="C77" i="36"/>
  <c r="G77" i="36" s="1"/>
  <c r="E77" i="36"/>
  <c r="B78" i="36"/>
  <c r="F77" i="36"/>
  <c r="R85" i="37"/>
  <c r="U84" i="37"/>
  <c r="T84" i="37"/>
  <c r="V84" i="37" s="1"/>
  <c r="S84" i="37"/>
  <c r="W84" i="37" s="1"/>
  <c r="Q84" i="37"/>
  <c r="V202" i="37"/>
  <c r="U202" i="37"/>
  <c r="R203" i="37"/>
  <c r="W202" i="37"/>
  <c r="T202" i="37"/>
  <c r="S202" i="37"/>
  <c r="Q202" i="37"/>
  <c r="A75" i="35"/>
  <c r="C75" i="35"/>
  <c r="D75" i="35"/>
  <c r="E75" i="35"/>
  <c r="F75" i="35"/>
  <c r="B76" i="35"/>
  <c r="G75" i="35"/>
  <c r="S85" i="37" l="1"/>
  <c r="Q85" i="37"/>
  <c r="R86" i="37"/>
  <c r="U85" i="37"/>
  <c r="W85" i="37" s="1"/>
  <c r="T85" i="37"/>
  <c r="V85" i="37" s="1"/>
  <c r="D78" i="36"/>
  <c r="F78" i="36" s="1"/>
  <c r="C78" i="36"/>
  <c r="G78" i="36" s="1"/>
  <c r="B79" i="36"/>
  <c r="E78" i="36"/>
  <c r="A78" i="36"/>
  <c r="U203" i="37"/>
  <c r="S203" i="37"/>
  <c r="R204" i="37"/>
  <c r="W203" i="37"/>
  <c r="V203" i="37"/>
  <c r="T203" i="37"/>
  <c r="Q203" i="37"/>
  <c r="F76" i="35"/>
  <c r="G76" i="35"/>
  <c r="B77" i="35"/>
  <c r="C76" i="35"/>
  <c r="D76" i="35"/>
  <c r="A76" i="35"/>
  <c r="E76" i="35"/>
  <c r="D79" i="36" l="1"/>
  <c r="F79" i="36" s="1"/>
  <c r="C79" i="36"/>
  <c r="G79" i="36" s="1"/>
  <c r="B80" i="36"/>
  <c r="E79" i="36"/>
  <c r="A79" i="36"/>
  <c r="U86" i="37"/>
  <c r="T86" i="37"/>
  <c r="V86" i="37" s="1"/>
  <c r="R87" i="37"/>
  <c r="S86" i="37"/>
  <c r="W86" i="37" s="1"/>
  <c r="Q86" i="37"/>
  <c r="V204" i="37"/>
  <c r="U204" i="37"/>
  <c r="S204" i="37"/>
  <c r="Q204" i="37"/>
  <c r="R205" i="37"/>
  <c r="W204" i="37"/>
  <c r="T204" i="37"/>
  <c r="A77" i="35"/>
  <c r="C77" i="35"/>
  <c r="D77" i="35"/>
  <c r="E77" i="35"/>
  <c r="F77" i="35"/>
  <c r="G77" i="35"/>
  <c r="B78" i="35"/>
  <c r="U87" i="37" l="1"/>
  <c r="S87" i="37"/>
  <c r="W87" i="37" s="1"/>
  <c r="Q87" i="37"/>
  <c r="R88" i="37"/>
  <c r="T87" i="37"/>
  <c r="V87" i="37" s="1"/>
  <c r="E80" i="36"/>
  <c r="B81" i="36"/>
  <c r="D80" i="36"/>
  <c r="F80" i="36" s="1"/>
  <c r="C80" i="36"/>
  <c r="G80" i="36" s="1"/>
  <c r="A80" i="36"/>
  <c r="R206" i="37"/>
  <c r="V205" i="37"/>
  <c r="U205" i="37"/>
  <c r="T205" i="37"/>
  <c r="S205" i="37"/>
  <c r="W205" i="37"/>
  <c r="Q205" i="37"/>
  <c r="B79" i="35"/>
  <c r="A78" i="35"/>
  <c r="C78" i="35"/>
  <c r="D78" i="35"/>
  <c r="E78" i="35"/>
  <c r="G78" i="35"/>
  <c r="F78" i="35"/>
  <c r="U88" i="37" l="1"/>
  <c r="T88" i="37"/>
  <c r="V88" i="37" s="1"/>
  <c r="S88" i="37"/>
  <c r="W88" i="37" s="1"/>
  <c r="Q88" i="37"/>
  <c r="R89" i="37"/>
  <c r="B82" i="36"/>
  <c r="E81" i="36"/>
  <c r="D81" i="36"/>
  <c r="F81" i="36" s="1"/>
  <c r="C81" i="36"/>
  <c r="G81" i="36" s="1"/>
  <c r="A81" i="36"/>
  <c r="Q206" i="37"/>
  <c r="W206" i="37"/>
  <c r="V206" i="37"/>
  <c r="U206" i="37"/>
  <c r="R207" i="37"/>
  <c r="T206" i="37"/>
  <c r="S206" i="37"/>
  <c r="A79" i="35"/>
  <c r="C79" i="35"/>
  <c r="D79" i="35"/>
  <c r="F79" i="35"/>
  <c r="E79" i="35"/>
  <c r="G79" i="35"/>
  <c r="B80" i="35"/>
  <c r="A82" i="36" l="1"/>
  <c r="B83" i="36"/>
  <c r="C82" i="36"/>
  <c r="G82" i="36" s="1"/>
  <c r="E82" i="36"/>
  <c r="F82" i="36" s="1"/>
  <c r="D82" i="36"/>
  <c r="U207" i="37"/>
  <c r="T207" i="37"/>
  <c r="Q207" i="37"/>
  <c r="R208" i="37"/>
  <c r="W207" i="37"/>
  <c r="V207" i="37"/>
  <c r="S207" i="37"/>
  <c r="U89" i="37"/>
  <c r="W89" i="37" s="1"/>
  <c r="T89" i="37"/>
  <c r="V89" i="37" s="1"/>
  <c r="S89" i="37"/>
  <c r="Q89" i="37"/>
  <c r="A80" i="35"/>
  <c r="G80" i="35"/>
  <c r="C80" i="35"/>
  <c r="D80" i="35"/>
  <c r="E80" i="35"/>
  <c r="F80" i="35"/>
  <c r="B81" i="35"/>
  <c r="W208" i="37" l="1"/>
  <c r="T208" i="37"/>
  <c r="Q208" i="37"/>
  <c r="R209" i="37"/>
  <c r="U208" i="37"/>
  <c r="S208" i="37"/>
  <c r="V208" i="37"/>
  <c r="A83" i="36"/>
  <c r="D83" i="36"/>
  <c r="F83" i="36" s="1"/>
  <c r="B84" i="36"/>
  <c r="C83" i="36"/>
  <c r="G83" i="36" s="1"/>
  <c r="E83" i="36"/>
  <c r="C81" i="35"/>
  <c r="D81" i="35"/>
  <c r="E81" i="35"/>
  <c r="F81" i="35"/>
  <c r="G81" i="35"/>
  <c r="B82" i="35"/>
  <c r="A81" i="35"/>
  <c r="B85" i="36" l="1"/>
  <c r="D84" i="36"/>
  <c r="C84" i="36"/>
  <c r="A84" i="36"/>
  <c r="G84" i="36"/>
  <c r="E84" i="36"/>
  <c r="F84" i="36" s="1"/>
  <c r="W209" i="37"/>
  <c r="U209" i="37"/>
  <c r="T209" i="37"/>
  <c r="Q209" i="37"/>
  <c r="S209" i="37"/>
  <c r="V209" i="37"/>
  <c r="R210" i="37"/>
  <c r="A82" i="35"/>
  <c r="C82" i="35"/>
  <c r="D82" i="35"/>
  <c r="E82" i="35"/>
  <c r="G82" i="35"/>
  <c r="B83" i="35"/>
  <c r="F82" i="35"/>
  <c r="T210" i="37" l="1"/>
  <c r="S210" i="37"/>
  <c r="R211" i="37"/>
  <c r="W210" i="37"/>
  <c r="V210" i="37"/>
  <c r="U210" i="37"/>
  <c r="Q210" i="37"/>
  <c r="C85" i="36"/>
  <c r="B86" i="36"/>
  <c r="E85" i="36"/>
  <c r="G85" i="36" s="1"/>
  <c r="D85" i="36"/>
  <c r="F85" i="36" s="1"/>
  <c r="A85" i="36"/>
  <c r="E83" i="35"/>
  <c r="F83" i="35"/>
  <c r="G83" i="35"/>
  <c r="B84" i="35"/>
  <c r="A83" i="35"/>
  <c r="D83" i="35"/>
  <c r="C83" i="35"/>
  <c r="E86" i="36" l="1"/>
  <c r="C86" i="36"/>
  <c r="A86" i="36"/>
  <c r="B87" i="36"/>
  <c r="G86" i="36"/>
  <c r="D86" i="36"/>
  <c r="F86" i="36" s="1"/>
  <c r="R212" i="37"/>
  <c r="W211" i="37"/>
  <c r="V211" i="37"/>
  <c r="T211" i="37"/>
  <c r="S211" i="37"/>
  <c r="Q211" i="37"/>
  <c r="U211" i="37"/>
  <c r="A84" i="35"/>
  <c r="C84" i="35"/>
  <c r="D84" i="35"/>
  <c r="E84" i="35"/>
  <c r="F84" i="35"/>
  <c r="G84" i="35"/>
  <c r="B85" i="35"/>
  <c r="E87" i="36" l="1"/>
  <c r="D87" i="36"/>
  <c r="B88" i="36"/>
  <c r="F87" i="36"/>
  <c r="C87" i="36"/>
  <c r="G87" i="36" s="1"/>
  <c r="A87" i="36"/>
  <c r="V212" i="37"/>
  <c r="U212" i="37"/>
  <c r="R213" i="37"/>
  <c r="W212" i="37"/>
  <c r="T212" i="37"/>
  <c r="S212" i="37"/>
  <c r="Q212" i="37"/>
  <c r="G85" i="35"/>
  <c r="B86" i="35"/>
  <c r="D85" i="35"/>
  <c r="E85" i="35"/>
  <c r="C85" i="35"/>
  <c r="F85" i="35"/>
  <c r="A85" i="35"/>
  <c r="R214" i="37" l="1"/>
  <c r="V213" i="37"/>
  <c r="U213" i="37"/>
  <c r="T213" i="37"/>
  <c r="S213" i="37"/>
  <c r="W213" i="37"/>
  <c r="Q213" i="37"/>
  <c r="E88" i="36"/>
  <c r="D88" i="36"/>
  <c r="C88" i="36"/>
  <c r="G88" i="36" s="1"/>
  <c r="A88" i="36"/>
  <c r="B89" i="36"/>
  <c r="F88" i="36"/>
  <c r="A86" i="35"/>
  <c r="C86" i="35"/>
  <c r="D86" i="35"/>
  <c r="E86" i="35"/>
  <c r="F86" i="35"/>
  <c r="G86" i="35"/>
  <c r="B87" i="35"/>
  <c r="A89" i="36" l="1"/>
  <c r="B90" i="36"/>
  <c r="E89" i="36"/>
  <c r="C89" i="36"/>
  <c r="G89" i="36" s="1"/>
  <c r="D89" i="36"/>
  <c r="F89" i="36" s="1"/>
  <c r="W214" i="37"/>
  <c r="T214" i="37"/>
  <c r="Q214" i="37"/>
  <c r="R215" i="37"/>
  <c r="V214" i="37"/>
  <c r="U214" i="37"/>
  <c r="S214" i="37"/>
  <c r="B88" i="35"/>
  <c r="A87" i="35"/>
  <c r="D87" i="35"/>
  <c r="E87" i="35"/>
  <c r="F87" i="35"/>
  <c r="C87" i="35"/>
  <c r="G87" i="35"/>
  <c r="Q215" i="37" l="1"/>
  <c r="W215" i="37"/>
  <c r="V215" i="37"/>
  <c r="U215" i="37"/>
  <c r="T215" i="37"/>
  <c r="S215" i="37"/>
  <c r="R216" i="37"/>
  <c r="B91" i="36"/>
  <c r="E90" i="36"/>
  <c r="C90" i="36"/>
  <c r="G90" i="36" s="1"/>
  <c r="D90" i="36"/>
  <c r="F90" i="36" s="1"/>
  <c r="A90" i="36"/>
  <c r="C88" i="35"/>
  <c r="D88" i="35"/>
  <c r="E88" i="35"/>
  <c r="G88" i="35"/>
  <c r="F88" i="35"/>
  <c r="B89" i="35"/>
  <c r="A88" i="35"/>
  <c r="B92" i="36" l="1"/>
  <c r="C91" i="36"/>
  <c r="D91" i="36"/>
  <c r="F91" i="36" s="1"/>
  <c r="E91" i="36"/>
  <c r="G91" i="36" s="1"/>
  <c r="A91" i="36"/>
  <c r="R217" i="37"/>
  <c r="V216" i="37"/>
  <c r="T216" i="37"/>
  <c r="S216" i="37"/>
  <c r="Q216" i="37"/>
  <c r="W216" i="37"/>
  <c r="U216" i="37"/>
  <c r="A89" i="35"/>
  <c r="B90" i="35"/>
  <c r="C89" i="35"/>
  <c r="D89" i="35"/>
  <c r="G89" i="35"/>
  <c r="E89" i="35"/>
  <c r="F89" i="35"/>
  <c r="S217" i="37" l="1"/>
  <c r="R218" i="37"/>
  <c r="W217" i="37"/>
  <c r="V217" i="37"/>
  <c r="U217" i="37"/>
  <c r="T217" i="37"/>
  <c r="Q217" i="37"/>
  <c r="A92" i="36"/>
  <c r="B93" i="36"/>
  <c r="E92" i="36"/>
  <c r="D92" i="36"/>
  <c r="F92" i="36" s="1"/>
  <c r="C92" i="36"/>
  <c r="G92" i="36" s="1"/>
  <c r="D90" i="35"/>
  <c r="E90" i="35"/>
  <c r="F90" i="35"/>
  <c r="G90" i="35"/>
  <c r="B91" i="35"/>
  <c r="A90" i="35"/>
  <c r="C90" i="35"/>
  <c r="E93" i="36" l="1"/>
  <c r="D93" i="36"/>
  <c r="A93" i="36"/>
  <c r="B94" i="36"/>
  <c r="F93" i="36"/>
  <c r="C93" i="36"/>
  <c r="G93" i="36" s="1"/>
  <c r="V218" i="37"/>
  <c r="U218" i="37"/>
  <c r="S218" i="37"/>
  <c r="Q218" i="37"/>
  <c r="R219" i="37"/>
  <c r="W218" i="37"/>
  <c r="T218" i="37"/>
  <c r="A91" i="35"/>
  <c r="C91" i="35"/>
  <c r="D91" i="35"/>
  <c r="E91" i="35"/>
  <c r="F91" i="35"/>
  <c r="B92" i="35"/>
  <c r="G91" i="35"/>
  <c r="U219" i="37" l="1"/>
  <c r="T219" i="37"/>
  <c r="Q219" i="37"/>
  <c r="R220" i="37"/>
  <c r="V219" i="37"/>
  <c r="W219" i="37"/>
  <c r="S219" i="37"/>
  <c r="D94" i="36"/>
  <c r="F94" i="36" s="1"/>
  <c r="C94" i="36"/>
  <c r="B95" i="36"/>
  <c r="E94" i="36"/>
  <c r="G94" i="36" s="1"/>
  <c r="A94" i="36"/>
  <c r="F92" i="35"/>
  <c r="G92" i="35"/>
  <c r="B93" i="35"/>
  <c r="A92" i="35"/>
  <c r="C92" i="35"/>
  <c r="E92" i="35"/>
  <c r="D92" i="35"/>
  <c r="D95" i="36" l="1"/>
  <c r="F95" i="36" s="1"/>
  <c r="C95" i="36"/>
  <c r="G95" i="36" s="1"/>
  <c r="A95" i="36"/>
  <c r="E95" i="36"/>
  <c r="B96" i="36"/>
  <c r="W220" i="37"/>
  <c r="U220" i="37"/>
  <c r="T220" i="37"/>
  <c r="S220" i="37"/>
  <c r="Q220" i="37"/>
  <c r="R221" i="37"/>
  <c r="V220" i="37"/>
  <c r="A93" i="35"/>
  <c r="C93" i="35"/>
  <c r="D93" i="35"/>
  <c r="E93" i="35"/>
  <c r="F93" i="35"/>
  <c r="G93" i="35"/>
  <c r="B94" i="35"/>
  <c r="W221" i="37" l="1"/>
  <c r="V221" i="37"/>
  <c r="S221" i="37"/>
  <c r="Q221" i="37"/>
  <c r="T221" i="37"/>
  <c r="R222" i="37"/>
  <c r="U221" i="37"/>
  <c r="E96" i="36"/>
  <c r="B97" i="36"/>
  <c r="G96" i="36"/>
  <c r="D96" i="36"/>
  <c r="F96" i="36" s="1"/>
  <c r="C96" i="36"/>
  <c r="A96" i="36"/>
  <c r="B95" i="35"/>
  <c r="E94" i="35"/>
  <c r="F94" i="35"/>
  <c r="A94" i="35"/>
  <c r="C94" i="35"/>
  <c r="D94" i="35"/>
  <c r="G94" i="35"/>
  <c r="B98" i="36" l="1"/>
  <c r="E97" i="36"/>
  <c r="D97" i="36"/>
  <c r="F97" i="36" s="1"/>
  <c r="C97" i="36"/>
  <c r="G97" i="36" s="1"/>
  <c r="A97" i="36"/>
  <c r="R223" i="37"/>
  <c r="W222" i="37"/>
  <c r="V222" i="37"/>
  <c r="U222" i="37"/>
  <c r="T222" i="37"/>
  <c r="S222" i="37"/>
  <c r="Q222" i="37"/>
  <c r="A95" i="35"/>
  <c r="C95" i="35"/>
  <c r="D95" i="35"/>
  <c r="F95" i="35"/>
  <c r="E95" i="35"/>
  <c r="G95" i="35"/>
  <c r="B96" i="35"/>
  <c r="R224" i="37" l="1"/>
  <c r="U223" i="37"/>
  <c r="S223" i="37"/>
  <c r="W223" i="37"/>
  <c r="V223" i="37"/>
  <c r="T223" i="37"/>
  <c r="Q223" i="37"/>
  <c r="A98" i="36"/>
  <c r="B99" i="36"/>
  <c r="D98" i="36"/>
  <c r="E98" i="36"/>
  <c r="F98" i="36" s="1"/>
  <c r="C98" i="36"/>
  <c r="G98" i="36" s="1"/>
  <c r="A96" i="35"/>
  <c r="C96" i="35"/>
  <c r="E96" i="35"/>
  <c r="F96" i="35"/>
  <c r="G96" i="35"/>
  <c r="B97" i="35"/>
  <c r="D96" i="35"/>
  <c r="A99" i="36" l="1"/>
  <c r="D99" i="36"/>
  <c r="F99" i="36" s="1"/>
  <c r="E99" i="36"/>
  <c r="C99" i="36"/>
  <c r="G99" i="36" s="1"/>
  <c r="B100" i="36"/>
  <c r="V224" i="37"/>
  <c r="Q224" i="37"/>
  <c r="R225" i="37"/>
  <c r="W224" i="37"/>
  <c r="U224" i="37"/>
  <c r="T224" i="37"/>
  <c r="S224" i="37"/>
  <c r="C97" i="35"/>
  <c r="E97" i="35"/>
  <c r="D97" i="35"/>
  <c r="F97" i="35"/>
  <c r="G97" i="35"/>
  <c r="B98" i="35"/>
  <c r="A97" i="35"/>
  <c r="B101" i="36" l="1"/>
  <c r="D100" i="36"/>
  <c r="F100" i="36" s="1"/>
  <c r="C100" i="36"/>
  <c r="A100" i="36"/>
  <c r="E100" i="36"/>
  <c r="G100" i="36" s="1"/>
  <c r="T225" i="37"/>
  <c r="R226" i="37"/>
  <c r="W225" i="37"/>
  <c r="V225" i="37"/>
  <c r="S225" i="37"/>
  <c r="Q225" i="37"/>
  <c r="U225" i="37"/>
  <c r="A98" i="35"/>
  <c r="C98" i="35"/>
  <c r="B99" i="35"/>
  <c r="D98" i="35"/>
  <c r="E98" i="35"/>
  <c r="F98" i="35"/>
  <c r="G98" i="35"/>
  <c r="V226" i="37" l="1"/>
  <c r="U226" i="37"/>
  <c r="R227" i="37"/>
  <c r="W226" i="37"/>
  <c r="S226" i="37"/>
  <c r="T226" i="37"/>
  <c r="Q226" i="37"/>
  <c r="C101" i="36"/>
  <c r="B102" i="36"/>
  <c r="E101" i="36"/>
  <c r="G101" i="36" s="1"/>
  <c r="D101" i="36"/>
  <c r="F101" i="36" s="1"/>
  <c r="A101" i="36"/>
  <c r="E99" i="35"/>
  <c r="F99" i="35"/>
  <c r="G99" i="35"/>
  <c r="B100" i="35"/>
  <c r="C99" i="35"/>
  <c r="D99" i="35"/>
  <c r="A99" i="35"/>
  <c r="Q227" i="37" l="1"/>
  <c r="V227" i="37"/>
  <c r="W227" i="37"/>
  <c r="U227" i="37"/>
  <c r="T227" i="37"/>
  <c r="S227" i="37"/>
  <c r="R228" i="37"/>
  <c r="E102" i="36"/>
  <c r="C102" i="36"/>
  <c r="G102" i="36" s="1"/>
  <c r="A102" i="36"/>
  <c r="B103" i="36"/>
  <c r="D102" i="36"/>
  <c r="F102" i="36" s="1"/>
  <c r="A100" i="35"/>
  <c r="C100" i="35"/>
  <c r="D100" i="35"/>
  <c r="E100" i="35"/>
  <c r="F100" i="35"/>
  <c r="G100" i="35"/>
  <c r="B101" i="35"/>
  <c r="E103" i="36" l="1"/>
  <c r="D103" i="36"/>
  <c r="F103" i="36" s="1"/>
  <c r="B104" i="36"/>
  <c r="G103" i="36"/>
  <c r="C103" i="36"/>
  <c r="A103" i="36"/>
  <c r="R229" i="37"/>
  <c r="V228" i="37"/>
  <c r="T228" i="37"/>
  <c r="S228" i="37"/>
  <c r="Q228" i="37"/>
  <c r="W228" i="37"/>
  <c r="U228" i="37"/>
  <c r="G101" i="35"/>
  <c r="B102" i="35"/>
  <c r="C101" i="35"/>
  <c r="D101" i="35"/>
  <c r="F101" i="35"/>
  <c r="A101" i="35"/>
  <c r="E101" i="35"/>
  <c r="S229" i="37" l="1"/>
  <c r="T229" i="37"/>
  <c r="R230" i="37"/>
  <c r="W229" i="37"/>
  <c r="V229" i="37"/>
  <c r="U229" i="37"/>
  <c r="Q229" i="37"/>
  <c r="E104" i="36"/>
  <c r="D104" i="36"/>
  <c r="F104" i="36" s="1"/>
  <c r="C104" i="36"/>
  <c r="G104" i="36" s="1"/>
  <c r="A104" i="36"/>
  <c r="B105" i="36"/>
  <c r="A102" i="35"/>
  <c r="C102" i="35"/>
  <c r="D102" i="35"/>
  <c r="E102" i="35"/>
  <c r="F102" i="35"/>
  <c r="G102" i="35"/>
  <c r="B103" i="35"/>
  <c r="A105" i="36" l="1"/>
  <c r="B106" i="36"/>
  <c r="E105" i="36"/>
  <c r="D105" i="36"/>
  <c r="F105" i="36" s="1"/>
  <c r="C105" i="36"/>
  <c r="G105" i="36" s="1"/>
  <c r="Q230" i="37"/>
  <c r="W230" i="37"/>
  <c r="U230" i="37"/>
  <c r="T230" i="37"/>
  <c r="S230" i="37"/>
  <c r="R231" i="37"/>
  <c r="V230" i="37"/>
  <c r="B104" i="35"/>
  <c r="F103" i="35"/>
  <c r="G103" i="35"/>
  <c r="A103" i="35"/>
  <c r="E103" i="35"/>
  <c r="C103" i="35"/>
  <c r="D103" i="35"/>
  <c r="U231" i="37" l="1"/>
  <c r="W231" i="37"/>
  <c r="S231" i="37"/>
  <c r="Q231" i="37"/>
  <c r="R232" i="37"/>
  <c r="V231" i="37"/>
  <c r="T231" i="37"/>
  <c r="B107" i="36"/>
  <c r="E106" i="36"/>
  <c r="C106" i="36"/>
  <c r="G106" i="36" s="1"/>
  <c r="D106" i="36"/>
  <c r="F106" i="36" s="1"/>
  <c r="A106" i="36"/>
  <c r="C104" i="35"/>
  <c r="D104" i="35"/>
  <c r="E104" i="35"/>
  <c r="F104" i="35"/>
  <c r="G104" i="35"/>
  <c r="B105" i="35"/>
  <c r="A104" i="35"/>
  <c r="B108" i="36" l="1"/>
  <c r="C107" i="36"/>
  <c r="E107" i="36"/>
  <c r="G107" i="36" s="1"/>
  <c r="D107" i="36"/>
  <c r="F107" i="36" s="1"/>
  <c r="A107" i="36"/>
  <c r="S232" i="37"/>
  <c r="Q232" i="37"/>
  <c r="R233" i="37"/>
  <c r="W232" i="37"/>
  <c r="V232" i="37"/>
  <c r="U232" i="37"/>
  <c r="T232" i="37"/>
  <c r="A105" i="35"/>
  <c r="C105" i="35"/>
  <c r="D105" i="35"/>
  <c r="F105" i="35"/>
  <c r="G105" i="35"/>
  <c r="E105" i="35"/>
  <c r="B106" i="35"/>
  <c r="W233" i="37" l="1"/>
  <c r="U233" i="37"/>
  <c r="T233" i="37"/>
  <c r="Q233" i="37"/>
  <c r="R234" i="37"/>
  <c r="S233" i="37"/>
  <c r="V233" i="37"/>
  <c r="A108" i="36"/>
  <c r="B109" i="36"/>
  <c r="E108" i="36"/>
  <c r="D108" i="36"/>
  <c r="F108" i="36" s="1"/>
  <c r="C108" i="36"/>
  <c r="G108" i="36" s="1"/>
  <c r="D106" i="35"/>
  <c r="E106" i="35"/>
  <c r="F106" i="35"/>
  <c r="G106" i="35"/>
  <c r="B107" i="35"/>
  <c r="A106" i="35"/>
  <c r="C106" i="35"/>
  <c r="E109" i="36" l="1"/>
  <c r="D109" i="36"/>
  <c r="F109" i="36" s="1"/>
  <c r="A109" i="36"/>
  <c r="B110" i="36"/>
  <c r="C109" i="36"/>
  <c r="G109" i="36" s="1"/>
  <c r="U234" i="37"/>
  <c r="V234" i="37"/>
  <c r="T234" i="37"/>
  <c r="Q234" i="37"/>
  <c r="R235" i="37"/>
  <c r="W234" i="37"/>
  <c r="S234" i="37"/>
  <c r="A107" i="35"/>
  <c r="C107" i="35"/>
  <c r="D107" i="35"/>
  <c r="E107" i="35"/>
  <c r="F107" i="35"/>
  <c r="B108" i="35"/>
  <c r="G107" i="35"/>
  <c r="R236" i="37" l="1"/>
  <c r="V235" i="37"/>
  <c r="U235" i="37"/>
  <c r="T235" i="37"/>
  <c r="S235" i="37"/>
  <c r="Q235" i="37"/>
  <c r="W235" i="37"/>
  <c r="D110" i="36"/>
  <c r="F110" i="36" s="1"/>
  <c r="C110" i="36"/>
  <c r="G110" i="36" s="1"/>
  <c r="B111" i="36"/>
  <c r="E110" i="36"/>
  <c r="A110" i="36"/>
  <c r="F108" i="35"/>
  <c r="G108" i="35"/>
  <c r="B109" i="35"/>
  <c r="C108" i="35"/>
  <c r="D108" i="35"/>
  <c r="A108" i="35"/>
  <c r="E108" i="35"/>
  <c r="D111" i="36" l="1"/>
  <c r="F111" i="36" s="1"/>
  <c r="C111" i="36"/>
  <c r="G111" i="36" s="1"/>
  <c r="B112" i="36"/>
  <c r="E111" i="36"/>
  <c r="A111" i="36"/>
  <c r="W236" i="37"/>
  <c r="R237" i="37"/>
  <c r="U236" i="37"/>
  <c r="S236" i="37"/>
  <c r="Q236" i="37"/>
  <c r="V236" i="37"/>
  <c r="T236" i="37"/>
  <c r="A109" i="35"/>
  <c r="C109" i="35"/>
  <c r="D109" i="35"/>
  <c r="E109" i="35"/>
  <c r="F109" i="35"/>
  <c r="G109" i="35"/>
  <c r="B110" i="35"/>
  <c r="S237" i="37" l="1"/>
  <c r="R238" i="37"/>
  <c r="W237" i="37"/>
  <c r="V237" i="37"/>
  <c r="U237" i="37"/>
  <c r="T237" i="37"/>
  <c r="Q237" i="37"/>
  <c r="E112" i="36"/>
  <c r="B113" i="36"/>
  <c r="D112" i="36"/>
  <c r="F112" i="36" s="1"/>
  <c r="C112" i="36"/>
  <c r="G112" i="36" s="1"/>
  <c r="A112" i="36"/>
  <c r="B111" i="35"/>
  <c r="A110" i="35"/>
  <c r="C110" i="35"/>
  <c r="D110" i="35"/>
  <c r="E110" i="35"/>
  <c r="G110" i="35"/>
  <c r="F110" i="35"/>
  <c r="B114" i="36" l="1"/>
  <c r="E113" i="36"/>
  <c r="D113" i="36"/>
  <c r="F113" i="36" s="1"/>
  <c r="C113" i="36"/>
  <c r="A113" i="36"/>
  <c r="G113" i="36"/>
  <c r="T238" i="37"/>
  <c r="R239" i="37"/>
  <c r="W238" i="37"/>
  <c r="V238" i="37"/>
  <c r="S238" i="37"/>
  <c r="Q238" i="37"/>
  <c r="U238" i="37"/>
  <c r="A111" i="35"/>
  <c r="C111" i="35"/>
  <c r="D111" i="35"/>
  <c r="E111" i="35"/>
  <c r="F111" i="35"/>
  <c r="G111" i="35"/>
  <c r="B112" i="35"/>
  <c r="W239" i="37" l="1"/>
  <c r="V239" i="37"/>
  <c r="S239" i="37"/>
  <c r="T239" i="37"/>
  <c r="Q239" i="37"/>
  <c r="R240" i="37"/>
  <c r="U239" i="37"/>
  <c r="A114" i="36"/>
  <c r="B115" i="36"/>
  <c r="C114" i="36"/>
  <c r="G114" i="36" s="1"/>
  <c r="E114" i="36"/>
  <c r="D114" i="36"/>
  <c r="F114" i="36" s="1"/>
  <c r="A112" i="35"/>
  <c r="G112" i="35"/>
  <c r="C112" i="35"/>
  <c r="F112" i="35"/>
  <c r="B113" i="35"/>
  <c r="D112" i="35"/>
  <c r="E112" i="35"/>
  <c r="A115" i="36" l="1"/>
  <c r="D115" i="36"/>
  <c r="F115" i="36" s="1"/>
  <c r="B116" i="36"/>
  <c r="C115" i="36"/>
  <c r="G115" i="36" s="1"/>
  <c r="E115" i="36"/>
  <c r="V240" i="37"/>
  <c r="W240" i="37"/>
  <c r="U240" i="37"/>
  <c r="T240" i="37"/>
  <c r="S240" i="37"/>
  <c r="R241" i="37"/>
  <c r="Q240" i="37"/>
  <c r="C113" i="35"/>
  <c r="D113" i="35"/>
  <c r="E113" i="35"/>
  <c r="F113" i="35"/>
  <c r="G113" i="35"/>
  <c r="B114" i="35"/>
  <c r="A113" i="35"/>
  <c r="T241" i="37" l="1"/>
  <c r="W241" i="37"/>
  <c r="U241" i="37"/>
  <c r="S241" i="37"/>
  <c r="Q241" i="37"/>
  <c r="V241" i="37"/>
  <c r="R242" i="37"/>
  <c r="B117" i="36"/>
  <c r="D116" i="36"/>
  <c r="F116" i="36" s="1"/>
  <c r="C116" i="36"/>
  <c r="G116" i="36" s="1"/>
  <c r="A116" i="36"/>
  <c r="E116" i="36"/>
  <c r="A114" i="35"/>
  <c r="C114" i="35"/>
  <c r="D114" i="35"/>
  <c r="E114" i="35"/>
  <c r="G114" i="35"/>
  <c r="B115" i="35"/>
  <c r="F114" i="35"/>
  <c r="C117" i="36" l="1"/>
  <c r="B118" i="36"/>
  <c r="E117" i="36"/>
  <c r="G117" i="36" s="1"/>
  <c r="D117" i="36"/>
  <c r="F117" i="36" s="1"/>
  <c r="A117" i="36"/>
  <c r="W242" i="37"/>
  <c r="T242" i="37"/>
  <c r="S242" i="37"/>
  <c r="R243" i="37"/>
  <c r="Q242" i="37"/>
  <c r="V242" i="37"/>
  <c r="U242" i="37"/>
  <c r="E115" i="35"/>
  <c r="G115" i="35"/>
  <c r="F115" i="35"/>
  <c r="B116" i="35"/>
  <c r="A115" i="35"/>
  <c r="D115" i="35"/>
  <c r="C115" i="35"/>
  <c r="Q243" i="37" l="1"/>
  <c r="V243" i="37"/>
  <c r="R244" i="37"/>
  <c r="W243" i="37"/>
  <c r="U243" i="37"/>
  <c r="T243" i="37"/>
  <c r="S243" i="37"/>
  <c r="E118" i="36"/>
  <c r="C118" i="36"/>
  <c r="A118" i="36"/>
  <c r="D118" i="36"/>
  <c r="F118" i="36" s="1"/>
  <c r="B119" i="36"/>
  <c r="G118" i="36"/>
  <c r="A116" i="35"/>
  <c r="C116" i="35"/>
  <c r="D116" i="35"/>
  <c r="E116" i="35"/>
  <c r="F116" i="35"/>
  <c r="G116" i="35"/>
  <c r="B117" i="35"/>
  <c r="E119" i="36" l="1"/>
  <c r="D119" i="36"/>
  <c r="F119" i="36" s="1"/>
  <c r="A119" i="36"/>
  <c r="B120" i="36"/>
  <c r="C119" i="36"/>
  <c r="G119" i="36" s="1"/>
  <c r="R245" i="37"/>
  <c r="V244" i="37"/>
  <c r="U244" i="37"/>
  <c r="S244" i="37"/>
  <c r="W244" i="37"/>
  <c r="T244" i="37"/>
  <c r="Q244" i="37"/>
  <c r="G117" i="35"/>
  <c r="B118" i="35"/>
  <c r="D117" i="35"/>
  <c r="E117" i="35"/>
  <c r="A117" i="35"/>
  <c r="C117" i="35"/>
  <c r="F117" i="35"/>
  <c r="S245" i="37" l="1"/>
  <c r="R246" i="37"/>
  <c r="V245" i="37"/>
  <c r="U245" i="37"/>
  <c r="T245" i="37"/>
  <c r="W245" i="37"/>
  <c r="Q245" i="37"/>
  <c r="E120" i="36"/>
  <c r="D120" i="36"/>
  <c r="F120" i="36" s="1"/>
  <c r="C120" i="36"/>
  <c r="G120" i="36" s="1"/>
  <c r="A120" i="36"/>
  <c r="B121" i="36"/>
  <c r="A118" i="35"/>
  <c r="C118" i="35"/>
  <c r="D118" i="35"/>
  <c r="E118" i="35"/>
  <c r="F118" i="35"/>
  <c r="G118" i="35"/>
  <c r="B119" i="35"/>
  <c r="D121" i="36" l="1"/>
  <c r="F121" i="36" s="1"/>
  <c r="C121" i="36"/>
  <c r="G121" i="36" s="1"/>
  <c r="A121" i="36"/>
  <c r="B122" i="36"/>
  <c r="E121" i="36"/>
  <c r="U246" i="37"/>
  <c r="Q246" i="37"/>
  <c r="R247" i="37"/>
  <c r="W246" i="37"/>
  <c r="V246" i="37"/>
  <c r="T246" i="37"/>
  <c r="S246" i="37"/>
  <c r="B120" i="35"/>
  <c r="A119" i="35"/>
  <c r="D119" i="35"/>
  <c r="E119" i="35"/>
  <c r="F119" i="35"/>
  <c r="C119" i="35"/>
  <c r="G119" i="35"/>
  <c r="U247" i="37" l="1"/>
  <c r="T247" i="37"/>
  <c r="Q247" i="37"/>
  <c r="R248" i="37"/>
  <c r="W247" i="37"/>
  <c r="S247" i="37"/>
  <c r="V247" i="37"/>
  <c r="B123" i="36"/>
  <c r="E122" i="36"/>
  <c r="C122" i="36"/>
  <c r="G122" i="36" s="1"/>
  <c r="D122" i="36"/>
  <c r="F122" i="36" s="1"/>
  <c r="A122" i="36"/>
  <c r="C120" i="35"/>
  <c r="D120" i="35"/>
  <c r="E120" i="35"/>
  <c r="G120" i="35"/>
  <c r="F120" i="35"/>
  <c r="B121" i="35"/>
  <c r="A120" i="35"/>
  <c r="B124" i="36" l="1"/>
  <c r="E123" i="36"/>
  <c r="G123" i="36" s="1"/>
  <c r="C123" i="36"/>
  <c r="A123" i="36"/>
  <c r="D123" i="36"/>
  <c r="F123" i="36" s="1"/>
  <c r="W248" i="37"/>
  <c r="T248" i="37"/>
  <c r="S248" i="37"/>
  <c r="Q248" i="37"/>
  <c r="V248" i="37"/>
  <c r="R249" i="37"/>
  <c r="U248" i="37"/>
  <c r="A121" i="35"/>
  <c r="B122" i="35"/>
  <c r="C121" i="35"/>
  <c r="D121" i="35"/>
  <c r="G121" i="35"/>
  <c r="E121" i="35"/>
  <c r="F121" i="35"/>
  <c r="W249" i="37" l="1"/>
  <c r="V249" i="37"/>
  <c r="S249" i="37"/>
  <c r="U249" i="37"/>
  <c r="T249" i="37"/>
  <c r="R250" i="37"/>
  <c r="Q249" i="37"/>
  <c r="A124" i="36"/>
  <c r="B125" i="36"/>
  <c r="E124" i="36"/>
  <c r="D124" i="36"/>
  <c r="F124" i="36" s="1"/>
  <c r="C124" i="36"/>
  <c r="G124" i="36" s="1"/>
  <c r="D122" i="35"/>
  <c r="E122" i="35"/>
  <c r="F122" i="35"/>
  <c r="G122" i="35"/>
  <c r="B123" i="35"/>
  <c r="A122" i="35"/>
  <c r="C122" i="35"/>
  <c r="E125" i="36" l="1"/>
  <c r="D125" i="36"/>
  <c r="F125" i="36" s="1"/>
  <c r="A125" i="36"/>
  <c r="B126" i="36"/>
  <c r="C125" i="36"/>
  <c r="G125" i="36" s="1"/>
  <c r="R251" i="37"/>
  <c r="V250" i="37"/>
  <c r="U250" i="37"/>
  <c r="S250" i="37"/>
  <c r="W250" i="37"/>
  <c r="T250" i="37"/>
  <c r="Q250" i="37"/>
  <c r="A123" i="35"/>
  <c r="C123" i="35"/>
  <c r="D123" i="35"/>
  <c r="E123" i="35"/>
  <c r="F123" i="35"/>
  <c r="B124" i="35"/>
  <c r="G123" i="35"/>
  <c r="R252" i="37" l="1"/>
  <c r="U251" i="37"/>
  <c r="W251" i="37"/>
  <c r="T251" i="37"/>
  <c r="S251" i="37"/>
  <c r="Q251" i="37"/>
  <c r="V251" i="37"/>
  <c r="D126" i="36"/>
  <c r="C126" i="36"/>
  <c r="G126" i="36" s="1"/>
  <c r="A126" i="36"/>
  <c r="B127" i="36"/>
  <c r="E126" i="36"/>
  <c r="F126" i="36" s="1"/>
  <c r="F124" i="35"/>
  <c r="G124" i="35"/>
  <c r="B125" i="35"/>
  <c r="A124" i="35"/>
  <c r="C124" i="35"/>
  <c r="E124" i="35"/>
  <c r="D124" i="35"/>
  <c r="B128" i="36" l="1"/>
  <c r="D127" i="36"/>
  <c r="F127" i="36" s="1"/>
  <c r="C127" i="36"/>
  <c r="G127" i="36" s="1"/>
  <c r="E127" i="36"/>
  <c r="A127" i="36"/>
  <c r="Q252" i="37"/>
  <c r="W252" i="37"/>
  <c r="U252" i="37"/>
  <c r="V252" i="37"/>
  <c r="S252" i="37"/>
  <c r="T252" i="37"/>
  <c r="R253" i="37"/>
  <c r="A125" i="35"/>
  <c r="C125" i="35"/>
  <c r="D125" i="35"/>
  <c r="E125" i="35"/>
  <c r="F125" i="35"/>
  <c r="G125" i="35"/>
  <c r="B126" i="35"/>
  <c r="W253" i="37" l="1"/>
  <c r="T253" i="37"/>
  <c r="Q253" i="37"/>
  <c r="V253" i="37"/>
  <c r="U253" i="37"/>
  <c r="R254" i="37"/>
  <c r="S253" i="37"/>
  <c r="E128" i="36"/>
  <c r="G128" i="36" s="1"/>
  <c r="C128" i="36"/>
  <c r="B129" i="36"/>
  <c r="D128" i="36"/>
  <c r="F128" i="36" s="1"/>
  <c r="A128" i="36"/>
  <c r="B127" i="35"/>
  <c r="E126" i="35"/>
  <c r="F126" i="35"/>
  <c r="A126" i="35"/>
  <c r="C126" i="35"/>
  <c r="D126" i="35"/>
  <c r="G126" i="35"/>
  <c r="B130" i="36" l="1"/>
  <c r="E129" i="36"/>
  <c r="D129" i="36"/>
  <c r="F129" i="36" s="1"/>
  <c r="C129" i="36"/>
  <c r="G129" i="36" s="1"/>
  <c r="A129" i="36"/>
  <c r="T254" i="37"/>
  <c r="S254" i="37"/>
  <c r="R255" i="37"/>
  <c r="W254" i="37"/>
  <c r="V254" i="37"/>
  <c r="U254" i="37"/>
  <c r="Q254" i="37"/>
  <c r="A127" i="35"/>
  <c r="C127" i="35"/>
  <c r="D127" i="35"/>
  <c r="F127" i="35"/>
  <c r="E127" i="35"/>
  <c r="G127" i="35"/>
  <c r="B128" i="35"/>
  <c r="R256" i="37" l="1"/>
  <c r="V255" i="37"/>
  <c r="S255" i="37"/>
  <c r="U255" i="37"/>
  <c r="T255" i="37"/>
  <c r="Q255" i="37"/>
  <c r="W255" i="37"/>
  <c r="E130" i="36"/>
  <c r="D130" i="36"/>
  <c r="F130" i="36" s="1"/>
  <c r="A130" i="36"/>
  <c r="C130" i="36"/>
  <c r="G130" i="36" s="1"/>
  <c r="B131" i="36"/>
  <c r="A128" i="35"/>
  <c r="C128" i="35"/>
  <c r="E128" i="35"/>
  <c r="F128" i="35"/>
  <c r="G128" i="35"/>
  <c r="B129" i="35"/>
  <c r="D128" i="35"/>
  <c r="A131" i="36" l="1"/>
  <c r="D131" i="36"/>
  <c r="F131" i="36" s="1"/>
  <c r="B132" i="36"/>
  <c r="E131" i="36"/>
  <c r="C131" i="36"/>
  <c r="G131" i="36" s="1"/>
  <c r="V256" i="37"/>
  <c r="U256" i="37"/>
  <c r="R257" i="37"/>
  <c r="W256" i="37"/>
  <c r="S256" i="37"/>
  <c r="Q256" i="37"/>
  <c r="T256" i="37"/>
  <c r="C129" i="35"/>
  <c r="E129" i="35"/>
  <c r="D129" i="35"/>
  <c r="F129" i="35"/>
  <c r="G129" i="35"/>
  <c r="B130" i="35"/>
  <c r="A129" i="35"/>
  <c r="U257" i="37" l="1"/>
  <c r="T257" i="37"/>
  <c r="W257" i="37"/>
  <c r="V257" i="37"/>
  <c r="R258" i="37"/>
  <c r="S257" i="37"/>
  <c r="Q257" i="37"/>
  <c r="B133" i="36"/>
  <c r="D132" i="36"/>
  <c r="F132" i="36" s="1"/>
  <c r="C132" i="36"/>
  <c r="G132" i="36" s="1"/>
  <c r="A132" i="36"/>
  <c r="E132" i="36"/>
  <c r="A130" i="35"/>
  <c r="C130" i="35"/>
  <c r="B131" i="35"/>
  <c r="D130" i="35"/>
  <c r="E130" i="35"/>
  <c r="F130" i="35"/>
  <c r="G130" i="35"/>
  <c r="C133" i="36" l="1"/>
  <c r="G133" i="36" s="1"/>
  <c r="B134" i="36"/>
  <c r="F133" i="36"/>
  <c r="E133" i="36"/>
  <c r="D133" i="36"/>
  <c r="A133" i="36"/>
  <c r="W258" i="37"/>
  <c r="T258" i="37"/>
  <c r="Q258" i="37"/>
  <c r="R259" i="37"/>
  <c r="V258" i="37"/>
  <c r="U258" i="37"/>
  <c r="S258" i="37"/>
  <c r="E131" i="35"/>
  <c r="F131" i="35"/>
  <c r="G131" i="35"/>
  <c r="B132" i="35"/>
  <c r="C131" i="35"/>
  <c r="A131" i="35"/>
  <c r="D131" i="35"/>
  <c r="Q259" i="37" l="1"/>
  <c r="W259" i="37"/>
  <c r="V259" i="37"/>
  <c r="T259" i="37"/>
  <c r="R260" i="37"/>
  <c r="U259" i="37"/>
  <c r="S259" i="37"/>
  <c r="B135" i="36"/>
  <c r="E134" i="36"/>
  <c r="C134" i="36"/>
  <c r="A134" i="36"/>
  <c r="G134" i="36"/>
  <c r="D134" i="36"/>
  <c r="F134" i="36" s="1"/>
  <c r="A132" i="35"/>
  <c r="C132" i="35"/>
  <c r="D132" i="35"/>
  <c r="E132" i="35"/>
  <c r="F132" i="35"/>
  <c r="G132" i="35"/>
  <c r="B133" i="35"/>
  <c r="E135" i="36" l="1"/>
  <c r="D135" i="36"/>
  <c r="F135" i="36" s="1"/>
  <c r="A135" i="36"/>
  <c r="C135" i="36"/>
  <c r="G135" i="36" s="1"/>
  <c r="B136" i="36"/>
  <c r="R261" i="37"/>
  <c r="V260" i="37"/>
  <c r="S260" i="37"/>
  <c r="W260" i="37"/>
  <c r="T260" i="37"/>
  <c r="Q260" i="37"/>
  <c r="U260" i="37"/>
  <c r="G133" i="35"/>
  <c r="B134" i="35"/>
  <c r="C133" i="35"/>
  <c r="D133" i="35"/>
  <c r="F133" i="35"/>
  <c r="A133" i="35"/>
  <c r="E133" i="35"/>
  <c r="S261" i="37" l="1"/>
  <c r="R262" i="37"/>
  <c r="V261" i="37"/>
  <c r="W261" i="37"/>
  <c r="U261" i="37"/>
  <c r="T261" i="37"/>
  <c r="Q261" i="37"/>
  <c r="E136" i="36"/>
  <c r="D136" i="36"/>
  <c r="F136" i="36" s="1"/>
  <c r="C136" i="36"/>
  <c r="G136" i="36" s="1"/>
  <c r="A136" i="36"/>
  <c r="B137" i="36"/>
  <c r="A134" i="35"/>
  <c r="C134" i="35"/>
  <c r="E134" i="35"/>
  <c r="D134" i="35"/>
  <c r="F134" i="35"/>
  <c r="G134" i="35"/>
  <c r="B135" i="35"/>
  <c r="D137" i="36" l="1"/>
  <c r="F137" i="36" s="1"/>
  <c r="C137" i="36"/>
  <c r="G137" i="36" s="1"/>
  <c r="A137" i="36"/>
  <c r="B138" i="36"/>
  <c r="E137" i="36"/>
  <c r="U262" i="37"/>
  <c r="Q262" i="37"/>
  <c r="R263" i="37"/>
  <c r="W262" i="37"/>
  <c r="V262" i="37"/>
  <c r="S262" i="37"/>
  <c r="T262" i="37"/>
  <c r="B136" i="35"/>
  <c r="F135" i="35"/>
  <c r="G135" i="35"/>
  <c r="A135" i="35"/>
  <c r="C135" i="35"/>
  <c r="D135" i="35"/>
  <c r="E135" i="35"/>
  <c r="U263" i="37" l="1"/>
  <c r="T263" i="37"/>
  <c r="Q263" i="37"/>
  <c r="R264" i="37"/>
  <c r="V263" i="37"/>
  <c r="S263" i="37"/>
  <c r="W263" i="37"/>
  <c r="C138" i="36"/>
  <c r="G138" i="36"/>
  <c r="D138" i="36"/>
  <c r="F138" i="36" s="1"/>
  <c r="E138" i="36"/>
  <c r="B139" i="36"/>
  <c r="A138" i="36"/>
  <c r="C136" i="35"/>
  <c r="D136" i="35"/>
  <c r="E136" i="35"/>
  <c r="F136" i="35"/>
  <c r="G136" i="35"/>
  <c r="B137" i="35"/>
  <c r="A136" i="35"/>
  <c r="B140" i="36" l="1"/>
  <c r="D139" i="36"/>
  <c r="F139" i="36" s="1"/>
  <c r="C139" i="36"/>
  <c r="G139" i="36" s="1"/>
  <c r="A139" i="36"/>
  <c r="E139" i="36"/>
  <c r="W264" i="37"/>
  <c r="T264" i="37"/>
  <c r="S264" i="37"/>
  <c r="Q264" i="37"/>
  <c r="U264" i="37"/>
  <c r="R265" i="37"/>
  <c r="V264" i="37"/>
  <c r="A137" i="35"/>
  <c r="C137" i="35"/>
  <c r="D137" i="35"/>
  <c r="F137" i="35"/>
  <c r="G137" i="35"/>
  <c r="E137" i="35"/>
  <c r="B138" i="35"/>
  <c r="W265" i="37" l="1"/>
  <c r="V265" i="37"/>
  <c r="S265" i="37"/>
  <c r="U265" i="37"/>
  <c r="Q265" i="37"/>
  <c r="R266" i="37"/>
  <c r="T265" i="37"/>
  <c r="E140" i="36"/>
  <c r="C140" i="36"/>
  <c r="G140" i="36" s="1"/>
  <c r="B141" i="36"/>
  <c r="D140" i="36"/>
  <c r="F140" i="36" s="1"/>
  <c r="A140" i="36"/>
  <c r="D138" i="35"/>
  <c r="E138" i="35"/>
  <c r="F138" i="35"/>
  <c r="G138" i="35"/>
  <c r="B139" i="35"/>
  <c r="A138" i="35"/>
  <c r="C138" i="35"/>
  <c r="B142" i="36" l="1"/>
  <c r="D141" i="36"/>
  <c r="F141" i="36" s="1"/>
  <c r="C141" i="36"/>
  <c r="G141" i="36" s="1"/>
  <c r="E141" i="36"/>
  <c r="A141" i="36"/>
  <c r="R267" i="37"/>
  <c r="V266" i="37"/>
  <c r="U266" i="37"/>
  <c r="S266" i="37"/>
  <c r="Q266" i="37"/>
  <c r="W266" i="37"/>
  <c r="T266" i="37"/>
  <c r="A139" i="35"/>
  <c r="D139" i="35"/>
  <c r="C139" i="35"/>
  <c r="E139" i="35"/>
  <c r="F139" i="35"/>
  <c r="B140" i="35"/>
  <c r="G139" i="35"/>
  <c r="R268" i="37" l="1"/>
  <c r="U267" i="37"/>
  <c r="V267" i="37"/>
  <c r="T267" i="37"/>
  <c r="S267" i="37"/>
  <c r="Q267" i="37"/>
  <c r="W267" i="37"/>
  <c r="E142" i="36"/>
  <c r="G142" i="36" s="1"/>
  <c r="C142" i="36"/>
  <c r="D142" i="36"/>
  <c r="F142" i="36" s="1"/>
  <c r="A142" i="36"/>
  <c r="B143" i="36"/>
  <c r="F140" i="35"/>
  <c r="G140" i="35"/>
  <c r="B141" i="35"/>
  <c r="C140" i="35"/>
  <c r="D140" i="35"/>
  <c r="E140" i="35"/>
  <c r="A140" i="35"/>
  <c r="B144" i="36" l="1"/>
  <c r="E143" i="36"/>
  <c r="C143" i="36"/>
  <c r="G143" i="36" s="1"/>
  <c r="A143" i="36"/>
  <c r="D143" i="36"/>
  <c r="F143" i="36" s="1"/>
  <c r="Q268" i="37"/>
  <c r="W268" i="37"/>
  <c r="U268" i="37"/>
  <c r="R269" i="37"/>
  <c r="T268" i="37"/>
  <c r="S268" i="37"/>
  <c r="V268" i="37"/>
  <c r="A141" i="35"/>
  <c r="D141" i="35"/>
  <c r="C141" i="35"/>
  <c r="F141" i="35"/>
  <c r="E141" i="35"/>
  <c r="G141" i="35"/>
  <c r="B142" i="35"/>
  <c r="W269" i="37" l="1"/>
  <c r="T269" i="37"/>
  <c r="Q269" i="37"/>
  <c r="V269" i="37"/>
  <c r="R270" i="37"/>
  <c r="S269" i="37"/>
  <c r="U269" i="37"/>
  <c r="B145" i="36"/>
  <c r="E144" i="36"/>
  <c r="C144" i="36"/>
  <c r="G144" i="36" s="1"/>
  <c r="D144" i="36"/>
  <c r="F144" i="36" s="1"/>
  <c r="A144" i="36"/>
  <c r="B143" i="35"/>
  <c r="A142" i="35"/>
  <c r="C142" i="35"/>
  <c r="D142" i="35"/>
  <c r="E142" i="35"/>
  <c r="G142" i="35"/>
  <c r="F142" i="35"/>
  <c r="C145" i="36" l="1"/>
  <c r="A145" i="36"/>
  <c r="B146" i="36"/>
  <c r="D145" i="36"/>
  <c r="F145" i="36" s="1"/>
  <c r="E145" i="36"/>
  <c r="G145" i="36" s="1"/>
  <c r="T270" i="37"/>
  <c r="S270" i="37"/>
  <c r="R271" i="37"/>
  <c r="W270" i="37"/>
  <c r="Q270" i="37"/>
  <c r="V270" i="37"/>
  <c r="U270" i="37"/>
  <c r="A143" i="35"/>
  <c r="D143" i="35"/>
  <c r="E143" i="35"/>
  <c r="F143" i="35"/>
  <c r="G143" i="35"/>
  <c r="C143" i="35"/>
  <c r="R272" i="37" l="1"/>
  <c r="V271" i="37"/>
  <c r="S271" i="37"/>
  <c r="W271" i="37"/>
  <c r="U271" i="37"/>
  <c r="T271" i="37"/>
  <c r="Q271" i="37"/>
  <c r="B147" i="36"/>
  <c r="E146" i="36"/>
  <c r="G146" i="36" s="1"/>
  <c r="C146" i="36"/>
  <c r="A146" i="36"/>
  <c r="D146" i="36"/>
  <c r="A15" i="34"/>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E19" i="34"/>
  <c r="D31" i="34"/>
  <c r="D42" i="34"/>
  <c r="D55" i="34"/>
  <c r="D68" i="34"/>
  <c r="F68" i="34" s="1"/>
  <c r="E68" i="34"/>
  <c r="E79" i="34"/>
  <c r="D81" i="34"/>
  <c r="D8" i="34"/>
  <c r="E17" i="34"/>
  <c r="D9" i="34"/>
  <c r="F146" i="36" l="1"/>
  <c r="D147" i="36"/>
  <c r="E147" i="36"/>
  <c r="F147" i="36" s="1"/>
  <c r="A147" i="36"/>
  <c r="B148" i="36"/>
  <c r="C147" i="36"/>
  <c r="G147" i="36" s="1"/>
  <c r="V272" i="37"/>
  <c r="U272" i="37"/>
  <c r="R273" i="37"/>
  <c r="T272" i="37"/>
  <c r="S272" i="37"/>
  <c r="W272" i="37"/>
  <c r="Q272" i="37"/>
  <c r="D15" i="34"/>
  <c r="D79" i="34"/>
  <c r="D41" i="34"/>
  <c r="F41" i="34" s="1"/>
  <c r="D66" i="34"/>
  <c r="D39" i="34"/>
  <c r="D78" i="34"/>
  <c r="D27" i="34"/>
  <c r="D76" i="34"/>
  <c r="D65" i="34"/>
  <c r="F65" i="34" s="1"/>
  <c r="E38" i="34"/>
  <c r="C15" i="34"/>
  <c r="D54" i="34"/>
  <c r="F54" i="34" s="1"/>
  <c r="E15" i="34"/>
  <c r="F15" i="34" s="1"/>
  <c r="J18" i="12" s="1"/>
  <c r="E65" i="34"/>
  <c r="D52" i="34"/>
  <c r="E88" i="34"/>
  <c r="E64" i="34"/>
  <c r="E51" i="34"/>
  <c r="D38" i="34"/>
  <c r="E25" i="34"/>
  <c r="E54" i="34"/>
  <c r="D28" i="34"/>
  <c r="E87" i="34"/>
  <c r="E75" i="34"/>
  <c r="E62" i="34"/>
  <c r="F62" i="34" s="1"/>
  <c r="D51" i="34"/>
  <c r="F51" i="34" s="1"/>
  <c r="E35" i="34"/>
  <c r="D25" i="34"/>
  <c r="F25" i="34" s="1"/>
  <c r="D88" i="34"/>
  <c r="F88" i="34" s="1"/>
  <c r="E41" i="34"/>
  <c r="D18" i="34"/>
  <c r="E23" i="34"/>
  <c r="D86" i="34"/>
  <c r="E74" i="34"/>
  <c r="D59" i="34"/>
  <c r="E48" i="34"/>
  <c r="E34" i="34"/>
  <c r="D19" i="34"/>
  <c r="F19" i="34" s="1"/>
  <c r="E40" i="34"/>
  <c r="D75" i="34"/>
  <c r="F75" i="34" s="1"/>
  <c r="D35" i="34"/>
  <c r="E84" i="34"/>
  <c r="D74" i="34"/>
  <c r="F74" i="34" s="1"/>
  <c r="E58" i="34"/>
  <c r="E47" i="34"/>
  <c r="D34" i="34"/>
  <c r="E22" i="34"/>
  <c r="E18" i="34"/>
  <c r="E78" i="34"/>
  <c r="D62" i="34"/>
  <c r="D49" i="34"/>
  <c r="D84" i="34"/>
  <c r="E72" i="34"/>
  <c r="D58" i="34"/>
  <c r="F58" i="34" s="1"/>
  <c r="E44" i="34"/>
  <c r="E33" i="34"/>
  <c r="D22" i="34"/>
  <c r="F22" i="34" s="1"/>
  <c r="E30" i="34"/>
  <c r="F30" i="34" s="1"/>
  <c r="E28" i="34"/>
  <c r="E71" i="34"/>
  <c r="E32" i="34"/>
  <c r="E20" i="34"/>
  <c r="E67" i="34"/>
  <c r="E52" i="34"/>
  <c r="E82" i="34"/>
  <c r="D44" i="34"/>
  <c r="D71" i="34"/>
  <c r="E43" i="34"/>
  <c r="D20" i="34"/>
  <c r="F20" i="34" s="1"/>
  <c r="D30" i="34"/>
  <c r="D87" i="34"/>
  <c r="F87" i="34" s="1"/>
  <c r="E57" i="34"/>
  <c r="E81" i="34"/>
  <c r="F81" i="34" s="1"/>
  <c r="E55" i="34"/>
  <c r="F55" i="34" s="1"/>
  <c r="E42" i="34"/>
  <c r="F42" i="34" s="1"/>
  <c r="E31" i="34"/>
  <c r="F31" i="34" s="1"/>
  <c r="F27" i="34"/>
  <c r="F52" i="34"/>
  <c r="F79" i="34"/>
  <c r="F18" i="34"/>
  <c r="F34" i="34"/>
  <c r="E80" i="34"/>
  <c r="E70" i="34"/>
  <c r="D67" i="34"/>
  <c r="F67" i="34" s="1"/>
  <c r="E60" i="34"/>
  <c r="D57" i="34"/>
  <c r="E50" i="34"/>
  <c r="D47" i="34"/>
  <c r="E83" i="34"/>
  <c r="E73" i="34"/>
  <c r="D70" i="34"/>
  <c r="E63" i="34"/>
  <c r="D60" i="34"/>
  <c r="F60" i="34" s="1"/>
  <c r="D50" i="34"/>
  <c r="F50" i="34" s="1"/>
  <c r="E24" i="34"/>
  <c r="E86" i="34"/>
  <c r="F86" i="34" s="1"/>
  <c r="D83" i="34"/>
  <c r="E76" i="34"/>
  <c r="F76" i="34" s="1"/>
  <c r="D73" i="34"/>
  <c r="F73" i="34" s="1"/>
  <c r="E66" i="34"/>
  <c r="F66" i="34" s="1"/>
  <c r="D63" i="34"/>
  <c r="E27" i="34"/>
  <c r="D21" i="34"/>
  <c r="D29" i="34"/>
  <c r="D37" i="34"/>
  <c r="D45" i="34"/>
  <c r="D53" i="34"/>
  <c r="D61" i="34"/>
  <c r="D69" i="34"/>
  <c r="F69" i="34" s="1"/>
  <c r="D77" i="34"/>
  <c r="F77" i="34" s="1"/>
  <c r="D85" i="34"/>
  <c r="F85" i="34" s="1"/>
  <c r="E21" i="34"/>
  <c r="E29" i="34"/>
  <c r="E37" i="34"/>
  <c r="E45" i="34"/>
  <c r="E53" i="34"/>
  <c r="E61" i="34"/>
  <c r="E69" i="34"/>
  <c r="E77" i="34"/>
  <c r="E85" i="34"/>
  <c r="D16" i="34"/>
  <c r="D24" i="34"/>
  <c r="D32" i="34"/>
  <c r="D40" i="34"/>
  <c r="F40" i="34" s="1"/>
  <c r="D48" i="34"/>
  <c r="F48" i="34" s="1"/>
  <c r="D56" i="34"/>
  <c r="F56" i="34" s="1"/>
  <c r="D64" i="34"/>
  <c r="F64" i="34" s="1"/>
  <c r="D72" i="34"/>
  <c r="F72" i="34" s="1"/>
  <c r="D80" i="34"/>
  <c r="E16" i="34"/>
  <c r="D17" i="34"/>
  <c r="F17" i="34" s="1"/>
  <c r="D82" i="34"/>
  <c r="E56" i="34"/>
  <c r="E46" i="34"/>
  <c r="D43" i="34"/>
  <c r="E36" i="34"/>
  <c r="D33" i="34"/>
  <c r="E26" i="34"/>
  <c r="D23" i="34"/>
  <c r="F23" i="34" s="1"/>
  <c r="E59" i="34"/>
  <c r="F59" i="34" s="1"/>
  <c r="E49" i="34"/>
  <c r="F49" i="34" s="1"/>
  <c r="D46" i="34"/>
  <c r="F46" i="34" s="1"/>
  <c r="E39" i="34"/>
  <c r="F39" i="34" s="1"/>
  <c r="D36" i="34"/>
  <c r="D26" i="34"/>
  <c r="F26" i="34" s="1"/>
  <c r="V273" i="37" l="1"/>
  <c r="U273" i="37"/>
  <c r="T273" i="37"/>
  <c r="S273" i="37"/>
  <c r="Q273" i="37"/>
  <c r="W273" i="37"/>
  <c r="R274" i="37"/>
  <c r="B149" i="36"/>
  <c r="E148" i="36"/>
  <c r="D148" i="36"/>
  <c r="F148" i="36" s="1"/>
  <c r="C148" i="36"/>
  <c r="G148" i="36" s="1"/>
  <c r="A148" i="36"/>
  <c r="F44" i="34"/>
  <c r="F28" i="34"/>
  <c r="F78" i="34"/>
  <c r="F35" i="34"/>
  <c r="F84" i="34"/>
  <c r="F71" i="34"/>
  <c r="F38" i="34"/>
  <c r="F32" i="34"/>
  <c r="F47" i="34"/>
  <c r="F33" i="34"/>
  <c r="F43" i="34"/>
  <c r="G15" i="34"/>
  <c r="C16" i="34" s="1"/>
  <c r="G16" i="34" s="1"/>
  <c r="C17" i="34" s="1"/>
  <c r="G17" i="34" s="1"/>
  <c r="C18" i="34" s="1"/>
  <c r="G18" i="34" s="1"/>
  <c r="C19" i="34" s="1"/>
  <c r="G19" i="34" s="1"/>
  <c r="C20" i="34" s="1"/>
  <c r="G20" i="34" s="1"/>
  <c r="C21" i="34" s="1"/>
  <c r="G21" i="34" s="1"/>
  <c r="C22" i="34" s="1"/>
  <c r="G22" i="34" s="1"/>
  <c r="C23" i="34" s="1"/>
  <c r="G23" i="34" s="1"/>
  <c r="C24" i="34" s="1"/>
  <c r="G24" i="34" s="1"/>
  <c r="C25" i="34" s="1"/>
  <c r="G25" i="34" s="1"/>
  <c r="C26" i="34" s="1"/>
  <c r="G26" i="34" s="1"/>
  <c r="C27" i="34" s="1"/>
  <c r="G27" i="34" s="1"/>
  <c r="C28" i="34" s="1"/>
  <c r="G28" i="34" s="1"/>
  <c r="C29" i="34" s="1"/>
  <c r="G29" i="34" s="1"/>
  <c r="C30" i="34" s="1"/>
  <c r="G30" i="34" s="1"/>
  <c r="C31" i="34" s="1"/>
  <c r="G31" i="34" s="1"/>
  <c r="C32" i="34" s="1"/>
  <c r="G32" i="34" s="1"/>
  <c r="C33" i="34" s="1"/>
  <c r="G33" i="34" s="1"/>
  <c r="C34" i="34" s="1"/>
  <c r="G34" i="34" s="1"/>
  <c r="C35" i="34" s="1"/>
  <c r="G35" i="34" s="1"/>
  <c r="C36" i="34" s="1"/>
  <c r="G36" i="34" s="1"/>
  <c r="C37" i="34" s="1"/>
  <c r="G37" i="34" s="1"/>
  <c r="C38" i="34" s="1"/>
  <c r="G38" i="34" s="1"/>
  <c r="C39" i="34" s="1"/>
  <c r="G39" i="34" s="1"/>
  <c r="C40" i="34" s="1"/>
  <c r="G40" i="34" s="1"/>
  <c r="C41" i="34" s="1"/>
  <c r="G41" i="34" s="1"/>
  <c r="C42" i="34" s="1"/>
  <c r="G42" i="34" s="1"/>
  <c r="C43" i="34" s="1"/>
  <c r="G43" i="34" s="1"/>
  <c r="C44" i="34" s="1"/>
  <c r="G44" i="34" s="1"/>
  <c r="C45" i="34" s="1"/>
  <c r="G45" i="34" s="1"/>
  <c r="C46" i="34" s="1"/>
  <c r="G46" i="34" s="1"/>
  <c r="C47" i="34" s="1"/>
  <c r="G47" i="34" s="1"/>
  <c r="C48" i="34" s="1"/>
  <c r="G48" i="34" s="1"/>
  <c r="C49" i="34" s="1"/>
  <c r="G49" i="34" s="1"/>
  <c r="C50" i="34" s="1"/>
  <c r="G50" i="34" s="1"/>
  <c r="C51" i="34" s="1"/>
  <c r="G51" i="34" s="1"/>
  <c r="C52" i="34" s="1"/>
  <c r="G52" i="34" s="1"/>
  <c r="C53" i="34" s="1"/>
  <c r="G53" i="34" s="1"/>
  <c r="C54" i="34" s="1"/>
  <c r="G54" i="34" s="1"/>
  <c r="C55" i="34" s="1"/>
  <c r="G55" i="34" s="1"/>
  <c r="C56" i="34" s="1"/>
  <c r="G56" i="34" s="1"/>
  <c r="C57" i="34" s="1"/>
  <c r="G57" i="34" s="1"/>
  <c r="C58" i="34" s="1"/>
  <c r="G58" i="34" s="1"/>
  <c r="C59" i="34" s="1"/>
  <c r="G59" i="34" s="1"/>
  <c r="C60" i="34" s="1"/>
  <c r="G60" i="34" s="1"/>
  <c r="C61" i="34" s="1"/>
  <c r="G61" i="34" s="1"/>
  <c r="C62" i="34" s="1"/>
  <c r="G62" i="34" s="1"/>
  <c r="C63" i="34" s="1"/>
  <c r="G63" i="34" s="1"/>
  <c r="C64" i="34" s="1"/>
  <c r="G64" i="34" s="1"/>
  <c r="C65" i="34" s="1"/>
  <c r="G65" i="34" s="1"/>
  <c r="C66" i="34" s="1"/>
  <c r="G66" i="34" s="1"/>
  <c r="C67" i="34" s="1"/>
  <c r="G67" i="34" s="1"/>
  <c r="C68" i="34" s="1"/>
  <c r="G68" i="34" s="1"/>
  <c r="C69" i="34" s="1"/>
  <c r="G69" i="34" s="1"/>
  <c r="C70" i="34" s="1"/>
  <c r="G70" i="34" s="1"/>
  <c r="C71" i="34" s="1"/>
  <c r="G71" i="34" s="1"/>
  <c r="C72" i="34" s="1"/>
  <c r="G72" i="34" s="1"/>
  <c r="C73" i="34" s="1"/>
  <c r="G73" i="34" s="1"/>
  <c r="C74" i="34" s="1"/>
  <c r="G74" i="34" s="1"/>
  <c r="C75" i="34" s="1"/>
  <c r="G75" i="34" s="1"/>
  <c r="C76" i="34" s="1"/>
  <c r="G76" i="34" s="1"/>
  <c r="C77" i="34" s="1"/>
  <c r="G77" i="34" s="1"/>
  <c r="C78" i="34" s="1"/>
  <c r="G78" i="34" s="1"/>
  <c r="C79" i="34" s="1"/>
  <c r="G79" i="34" s="1"/>
  <c r="C80" i="34" s="1"/>
  <c r="G80" i="34" s="1"/>
  <c r="C81" i="34" s="1"/>
  <c r="G81" i="34" s="1"/>
  <c r="C82" i="34" s="1"/>
  <c r="G82" i="34" s="1"/>
  <c r="C83" i="34" s="1"/>
  <c r="G83" i="34" s="1"/>
  <c r="C84" i="34" s="1"/>
  <c r="G84" i="34" s="1"/>
  <c r="C85" i="34" s="1"/>
  <c r="G85" i="34" s="1"/>
  <c r="C86" i="34" s="1"/>
  <c r="G86" i="34" s="1"/>
  <c r="C87" i="34" s="1"/>
  <c r="G87" i="34" s="1"/>
  <c r="C88" i="34" s="1"/>
  <c r="G88" i="34" s="1"/>
  <c r="F37" i="34"/>
  <c r="F29" i="34"/>
  <c r="F21" i="34"/>
  <c r="F57" i="34"/>
  <c r="F82" i="34"/>
  <c r="F63" i="34"/>
  <c r="F61" i="34"/>
  <c r="F53" i="34"/>
  <c r="F70" i="34"/>
  <c r="F24" i="34"/>
  <c r="F45" i="34"/>
  <c r="F16" i="34"/>
  <c r="F36" i="34"/>
  <c r="F80" i="34"/>
  <c r="F83" i="34"/>
  <c r="B150" i="36" l="1"/>
  <c r="E149" i="36"/>
  <c r="D149" i="36"/>
  <c r="F149" i="36" s="1"/>
  <c r="A149" i="36"/>
  <c r="C149" i="36"/>
  <c r="G149" i="36"/>
  <c r="W274" i="37"/>
  <c r="T274" i="37"/>
  <c r="Q274" i="37"/>
  <c r="U274" i="37"/>
  <c r="S274" i="37"/>
  <c r="R275" i="37"/>
  <c r="V274" i="37"/>
  <c r="Q275" i="37" l="1"/>
  <c r="W275" i="37"/>
  <c r="V275" i="37"/>
  <c r="U275" i="37"/>
  <c r="T275" i="37"/>
  <c r="R276" i="37"/>
  <c r="S275" i="37"/>
  <c r="A150" i="36"/>
  <c r="B151" i="36"/>
  <c r="E150" i="36"/>
  <c r="G150" i="36" s="1"/>
  <c r="D150" i="36"/>
  <c r="F150" i="36" s="1"/>
  <c r="C150" i="36"/>
  <c r="B152" i="36" l="1"/>
  <c r="E151" i="36"/>
  <c r="D151" i="36"/>
  <c r="F151" i="36" s="1"/>
  <c r="A151" i="36"/>
  <c r="C151" i="36"/>
  <c r="G151" i="36" s="1"/>
  <c r="R277" i="37"/>
  <c r="V276" i="37"/>
  <c r="S276" i="37"/>
  <c r="Q276" i="37"/>
  <c r="W276" i="37"/>
  <c r="U276" i="37"/>
  <c r="T276" i="37"/>
  <c r="S277" i="37" l="1"/>
  <c r="R278" i="37"/>
  <c r="W277" i="37"/>
  <c r="V277" i="37"/>
  <c r="U277" i="37"/>
  <c r="T277" i="37"/>
  <c r="Q277" i="37"/>
  <c r="A152" i="36"/>
  <c r="E152" i="36"/>
  <c r="F152" i="36" s="1"/>
  <c r="D152" i="36"/>
  <c r="B153" i="36"/>
  <c r="C152" i="36"/>
  <c r="G152" i="36" s="1"/>
  <c r="E153" i="36" l="1"/>
  <c r="D153" i="36"/>
  <c r="F153" i="36" s="1"/>
  <c r="C153" i="36"/>
  <c r="G153" i="36" s="1"/>
  <c r="A153" i="36"/>
  <c r="B154" i="36"/>
  <c r="U278" i="37"/>
  <c r="S278" i="37"/>
  <c r="Q278" i="37"/>
  <c r="V278" i="37"/>
  <c r="R279" i="37"/>
  <c r="W278" i="37"/>
  <c r="T278" i="37"/>
  <c r="U279" i="37" l="1"/>
  <c r="T279" i="37"/>
  <c r="Q279" i="37"/>
  <c r="R280" i="37"/>
  <c r="V279" i="37"/>
  <c r="S279" i="37"/>
  <c r="W279" i="37"/>
  <c r="C154" i="36"/>
  <c r="G154" i="36"/>
  <c r="E154" i="36"/>
  <c r="D154" i="36"/>
  <c r="F154" i="36" s="1"/>
  <c r="A154" i="36"/>
  <c r="B155" i="36"/>
  <c r="I37" i="12"/>
  <c r="A155" i="36" l="1"/>
  <c r="D155" i="36"/>
  <c r="F155" i="36" s="1"/>
  <c r="C155" i="36"/>
  <c r="G155" i="36" s="1"/>
  <c r="B156" i="36"/>
  <c r="E155" i="36"/>
  <c r="W280" i="37"/>
  <c r="U280" i="37"/>
  <c r="T280" i="37"/>
  <c r="S280" i="37"/>
  <c r="Q280" i="37"/>
  <c r="R281" i="37"/>
  <c r="V280" i="37"/>
  <c r="J25" i="12"/>
  <c r="J39" i="12" s="1"/>
  <c r="J43" i="12" s="1"/>
  <c r="W281" i="37" l="1"/>
  <c r="V281" i="37"/>
  <c r="S281" i="37"/>
  <c r="U281" i="37"/>
  <c r="T281" i="37"/>
  <c r="Q281" i="37"/>
  <c r="R282" i="37"/>
  <c r="E156" i="36"/>
  <c r="G156" i="36"/>
  <c r="D156" i="36"/>
  <c r="F156" i="36" s="1"/>
  <c r="C156" i="36"/>
  <c r="A156" i="36"/>
  <c r="B157" i="36"/>
  <c r="J40" i="12"/>
  <c r="J42" i="12" s="1"/>
  <c r="J44" i="12" s="1"/>
  <c r="L25" i="12"/>
  <c r="L39" i="12" s="1"/>
  <c r="L41" i="12" s="1"/>
  <c r="L42" i="12" s="1"/>
  <c r="I25" i="12"/>
  <c r="I39" i="12" s="1"/>
  <c r="I40" i="12" s="1"/>
  <c r="I42" i="12" s="1"/>
  <c r="K25" i="12"/>
  <c r="D157" i="36" l="1"/>
  <c r="C157" i="36"/>
  <c r="A157" i="36"/>
  <c r="B158" i="36"/>
  <c r="E157" i="36"/>
  <c r="G157" i="36" s="1"/>
  <c r="R283" i="37"/>
  <c r="W282" i="37"/>
  <c r="V282" i="37"/>
  <c r="U282" i="37"/>
  <c r="T282" i="37"/>
  <c r="S282" i="37"/>
  <c r="Q282" i="37"/>
  <c r="O25" i="12"/>
  <c r="P25" i="12"/>
  <c r="K39" i="12"/>
  <c r="K41" i="12" s="1"/>
  <c r="K42" i="12" s="1"/>
  <c r="L44" i="12"/>
  <c r="L43" i="12"/>
  <c r="N25" i="12"/>
  <c r="N39" i="12" s="1"/>
  <c r="N43" i="12" s="1"/>
  <c r="M25" i="12"/>
  <c r="M39" i="12" l="1"/>
  <c r="M41" i="12" s="1"/>
  <c r="M42" i="12" s="1"/>
  <c r="R284" i="37"/>
  <c r="U283" i="37"/>
  <c r="V283" i="37"/>
  <c r="S283" i="37"/>
  <c r="Q283" i="37"/>
  <c r="W283" i="37"/>
  <c r="T283" i="37"/>
  <c r="F157" i="36"/>
  <c r="D158" i="36"/>
  <c r="C158" i="36"/>
  <c r="G158" i="36" s="1"/>
  <c r="B159" i="36"/>
  <c r="A158" i="36"/>
  <c r="E158" i="36"/>
  <c r="F158" i="36" s="1"/>
  <c r="P39" i="12"/>
  <c r="O39" i="12"/>
  <c r="N41" i="12"/>
  <c r="N42" i="12" s="1"/>
  <c r="N44" i="12" s="1"/>
  <c r="D159" i="36" l="1"/>
  <c r="F159" i="36" s="1"/>
  <c r="C159" i="36"/>
  <c r="G159" i="36" s="1"/>
  <c r="A159" i="36"/>
  <c r="B160" i="36"/>
  <c r="E159" i="36"/>
  <c r="Q284" i="37"/>
  <c r="R285" i="37"/>
  <c r="W284" i="37"/>
  <c r="V284" i="37"/>
  <c r="U284" i="37"/>
  <c r="T284" i="37"/>
  <c r="S284" i="37"/>
  <c r="O41" i="12"/>
  <c r="O42" i="12" s="1"/>
  <c r="P41" i="12"/>
  <c r="P42" i="12" s="1"/>
  <c r="P44" i="12" s="1"/>
  <c r="B161" i="36" l="1"/>
  <c r="E160" i="36"/>
  <c r="G160" i="36" s="1"/>
  <c r="C160" i="36"/>
  <c r="D160" i="36"/>
  <c r="F160" i="36" s="1"/>
  <c r="A160" i="36"/>
  <c r="W285" i="37"/>
  <c r="T285" i="37"/>
  <c r="Q285" i="37"/>
  <c r="S285" i="37"/>
  <c r="R286" i="37"/>
  <c r="V285" i="37"/>
  <c r="U285" i="37"/>
  <c r="T286" i="37" l="1"/>
  <c r="S286" i="37"/>
  <c r="R287" i="37"/>
  <c r="W286" i="37"/>
  <c r="V286" i="37"/>
  <c r="U286" i="37"/>
  <c r="Q286" i="37"/>
  <c r="B162" i="36"/>
  <c r="F161" i="36"/>
  <c r="D161" i="36"/>
  <c r="C161" i="36"/>
  <c r="A161" i="36"/>
  <c r="E161" i="36"/>
  <c r="G161" i="36" s="1"/>
  <c r="C162" i="36" l="1"/>
  <c r="B163" i="36"/>
  <c r="A162" i="36"/>
  <c r="D162" i="36"/>
  <c r="F162" i="36" s="1"/>
  <c r="E162" i="36"/>
  <c r="G162" i="36"/>
  <c r="R288" i="37"/>
  <c r="V287" i="37"/>
  <c r="T287" i="37"/>
  <c r="S287" i="37"/>
  <c r="Q287" i="37"/>
  <c r="U287" i="37"/>
  <c r="W287" i="37"/>
  <c r="V288" i="37" l="1"/>
  <c r="U288" i="37"/>
  <c r="R289" i="37"/>
  <c r="W288" i="37"/>
  <c r="S288" i="37"/>
  <c r="Q288" i="37"/>
  <c r="T288" i="37"/>
  <c r="D163" i="36"/>
  <c r="F163" i="36" s="1"/>
  <c r="C163" i="36"/>
  <c r="E163" i="36"/>
  <c r="G163" i="36" s="1"/>
  <c r="A163" i="36"/>
  <c r="B164" i="36"/>
  <c r="D164" i="36" l="1"/>
  <c r="F164" i="36" s="1"/>
  <c r="C164" i="36"/>
  <c r="A164" i="36"/>
  <c r="B165" i="36"/>
  <c r="E164" i="36"/>
  <c r="G164" i="36" s="1"/>
  <c r="V289" i="37"/>
  <c r="U289" i="37"/>
  <c r="T289" i="37"/>
  <c r="S289" i="37"/>
  <c r="R290" i="37"/>
  <c r="Q289" i="37"/>
  <c r="W289" i="37"/>
  <c r="W290" i="37" l="1"/>
  <c r="T290" i="37"/>
  <c r="Q290" i="37"/>
  <c r="S290" i="37"/>
  <c r="R291" i="37"/>
  <c r="V290" i="37"/>
  <c r="U290" i="37"/>
  <c r="E165" i="36"/>
  <c r="D165" i="36"/>
  <c r="F165" i="36" s="1"/>
  <c r="A165" i="36"/>
  <c r="B166" i="36"/>
  <c r="C165" i="36"/>
  <c r="G165" i="36" s="1"/>
  <c r="D166" i="36" l="1"/>
  <c r="F166" i="36" s="1"/>
  <c r="C166" i="36"/>
  <c r="G166" i="36" s="1"/>
  <c r="B167" i="36"/>
  <c r="E166" i="36"/>
  <c r="A166" i="36"/>
  <c r="Q291" i="37"/>
  <c r="W291" i="37"/>
  <c r="V291" i="37"/>
  <c r="U291" i="37"/>
  <c r="T291" i="37"/>
  <c r="R292" i="37"/>
  <c r="S291" i="37"/>
  <c r="R293" i="37" l="1"/>
  <c r="V292" i="37"/>
  <c r="S292" i="37"/>
  <c r="Q292" i="37"/>
  <c r="U292" i="37"/>
  <c r="T292" i="37"/>
  <c r="W292" i="37"/>
  <c r="A167" i="36"/>
  <c r="B168" i="36"/>
  <c r="D167" i="36"/>
  <c r="F167" i="36" s="1"/>
  <c r="C167" i="36"/>
  <c r="G167" i="36" s="1"/>
  <c r="E167" i="36"/>
  <c r="A168" i="36" l="1"/>
  <c r="C168" i="36"/>
  <c r="B169" i="36"/>
  <c r="E168" i="36"/>
  <c r="G168" i="36" s="1"/>
  <c r="D168" i="36"/>
  <c r="F168" i="36" s="1"/>
  <c r="S293" i="37"/>
  <c r="R294" i="37"/>
  <c r="W293" i="37"/>
  <c r="V293" i="37"/>
  <c r="T293" i="37"/>
  <c r="Q293" i="37"/>
  <c r="U293" i="37"/>
  <c r="U294" i="37" l="1"/>
  <c r="S294" i="37"/>
  <c r="Q294" i="37"/>
  <c r="R295" i="37"/>
  <c r="T294" i="37"/>
  <c r="W294" i="37"/>
  <c r="V294" i="37"/>
  <c r="C169" i="36"/>
  <c r="G169" i="36" s="1"/>
  <c r="B170" i="36"/>
  <c r="D169" i="36"/>
  <c r="F169" i="36" s="1"/>
  <c r="A169" i="36"/>
  <c r="E169" i="36"/>
  <c r="C170" i="36" l="1"/>
  <c r="A170" i="36"/>
  <c r="B171" i="36"/>
  <c r="D170" i="36"/>
  <c r="F170" i="36" s="1"/>
  <c r="E170" i="36"/>
  <c r="G170" i="36" s="1"/>
  <c r="U295" i="37"/>
  <c r="T295" i="37"/>
  <c r="Q295" i="37"/>
  <c r="R296" i="37"/>
  <c r="S295" i="37"/>
  <c r="V295" i="37"/>
  <c r="W295" i="37"/>
  <c r="W296" i="37" l="1"/>
  <c r="U296" i="37"/>
  <c r="T296" i="37"/>
  <c r="S296" i="37"/>
  <c r="Q296" i="37"/>
  <c r="R297" i="37"/>
  <c r="V296" i="37"/>
  <c r="E171" i="36"/>
  <c r="B172" i="36"/>
  <c r="C171" i="36"/>
  <c r="G171" i="36" s="1"/>
  <c r="A171" i="36"/>
  <c r="D171" i="36"/>
  <c r="F171" i="36" s="1"/>
  <c r="W297" i="37" l="1"/>
  <c r="V297" i="37"/>
  <c r="S297" i="37"/>
  <c r="R298" i="37"/>
  <c r="U297" i="37"/>
  <c r="T297" i="37"/>
  <c r="Q297" i="37"/>
  <c r="E172" i="36"/>
  <c r="D172" i="36"/>
  <c r="F172" i="36" s="1"/>
  <c r="C172" i="36"/>
  <c r="G172" i="36" s="1"/>
  <c r="B173" i="36"/>
  <c r="A172" i="36"/>
  <c r="D173" i="36" l="1"/>
  <c r="F173" i="36" s="1"/>
  <c r="C173" i="36"/>
  <c r="G173" i="36" s="1"/>
  <c r="A173" i="36"/>
  <c r="B174" i="36"/>
  <c r="E173" i="36"/>
  <c r="R299" i="37"/>
  <c r="W298" i="37"/>
  <c r="V298" i="37"/>
  <c r="U298" i="37"/>
  <c r="T298" i="37"/>
  <c r="S298" i="37"/>
  <c r="Q298" i="37"/>
  <c r="R300" i="37" l="1"/>
  <c r="U299" i="37"/>
  <c r="T299" i="37"/>
  <c r="Q299" i="37"/>
  <c r="W299" i="37"/>
  <c r="V299" i="37"/>
  <c r="S299" i="37"/>
  <c r="E174" i="36"/>
  <c r="G174" i="36" s="1"/>
  <c r="D174" i="36"/>
  <c r="F174" i="36" s="1"/>
  <c r="C174" i="36"/>
  <c r="A174" i="36"/>
  <c r="B175" i="36"/>
  <c r="B176" i="36" l="1"/>
  <c r="A175" i="36"/>
  <c r="D175" i="36"/>
  <c r="F175" i="36" s="1"/>
  <c r="E175" i="36"/>
  <c r="C175" i="36"/>
  <c r="G175" i="36" s="1"/>
  <c r="Q300" i="37"/>
  <c r="R301" i="37"/>
  <c r="W300" i="37"/>
  <c r="V300" i="37"/>
  <c r="U300" i="37"/>
  <c r="T300" i="37"/>
  <c r="S300" i="37"/>
  <c r="W301" i="37" l="1"/>
  <c r="T301" i="37"/>
  <c r="Q301" i="37"/>
  <c r="R302" i="37"/>
  <c r="V301" i="37"/>
  <c r="S301" i="37"/>
  <c r="U301" i="37"/>
  <c r="B177" i="36"/>
  <c r="G176" i="36"/>
  <c r="F176" i="36"/>
  <c r="E176" i="36"/>
  <c r="D176" i="36"/>
  <c r="A176" i="36"/>
  <c r="C176" i="36"/>
  <c r="T302" i="37" l="1"/>
  <c r="S302" i="37"/>
  <c r="R303" i="37"/>
  <c r="W302" i="37"/>
  <c r="V302" i="37"/>
  <c r="U302" i="37"/>
  <c r="Q302" i="37"/>
  <c r="D177" i="36"/>
  <c r="A177" i="36"/>
  <c r="B178" i="36"/>
  <c r="E177" i="36"/>
  <c r="F177" i="36" s="1"/>
  <c r="C177" i="36"/>
  <c r="D178" i="36" l="1"/>
  <c r="B179" i="36"/>
  <c r="A178" i="36"/>
  <c r="E178" i="36"/>
  <c r="F178" i="36" s="1"/>
  <c r="G177" i="36"/>
  <c r="C178" i="36" s="1"/>
  <c r="G178" i="36" s="1"/>
  <c r="R304" i="37"/>
  <c r="V303" i="37"/>
  <c r="T303" i="37"/>
  <c r="S303" i="37"/>
  <c r="Q303" i="37"/>
  <c r="W303" i="37"/>
  <c r="U303" i="37"/>
  <c r="V304" i="37" l="1"/>
  <c r="U304" i="37"/>
  <c r="R305" i="37"/>
  <c r="T304" i="37"/>
  <c r="Q304" i="37"/>
  <c r="W304" i="37"/>
  <c r="S304" i="37"/>
  <c r="D179" i="36"/>
  <c r="F179" i="36" s="1"/>
  <c r="C179" i="36"/>
  <c r="A179" i="36"/>
  <c r="G179" i="36"/>
  <c r="E179" i="36"/>
  <c r="B180" i="36"/>
  <c r="D180" i="36" l="1"/>
  <c r="F180" i="36" s="1"/>
  <c r="C180" i="36"/>
  <c r="G180" i="36" s="1"/>
  <c r="A180" i="36"/>
  <c r="B181" i="36"/>
  <c r="E180" i="36"/>
  <c r="V305" i="37"/>
  <c r="U305" i="37"/>
  <c r="T305" i="37"/>
  <c r="S305" i="37"/>
  <c r="R306" i="37"/>
  <c r="W305" i="37"/>
  <c r="Q305" i="37"/>
  <c r="W306" i="37" l="1"/>
  <c r="T306" i="37"/>
  <c r="Q306" i="37"/>
  <c r="R307" i="37"/>
  <c r="V306" i="37"/>
  <c r="U306" i="37"/>
  <c r="S306" i="37"/>
  <c r="E181" i="36"/>
  <c r="D181" i="36"/>
  <c r="F181" i="36" s="1"/>
  <c r="C181" i="36"/>
  <c r="G181" i="36" s="1"/>
  <c r="B182" i="36"/>
  <c r="A181" i="36"/>
  <c r="A182" i="36" l="1"/>
  <c r="B183" i="36"/>
  <c r="E182" i="36"/>
  <c r="F182" i="36"/>
  <c r="D182" i="36"/>
  <c r="C182" i="36"/>
  <c r="G182" i="36" s="1"/>
  <c r="Q307" i="37"/>
  <c r="W307" i="37"/>
  <c r="V307" i="37"/>
  <c r="U307" i="37"/>
  <c r="T307" i="37"/>
  <c r="R308" i="37"/>
  <c r="S307" i="37"/>
  <c r="A183" i="36" l="1"/>
  <c r="E183" i="36"/>
  <c r="B184" i="36"/>
  <c r="C183" i="36"/>
  <c r="G183" i="36" s="1"/>
  <c r="D183" i="36"/>
  <c r="F183" i="36" s="1"/>
  <c r="R309" i="37"/>
  <c r="V308" i="37"/>
  <c r="S308" i="37"/>
  <c r="Q308" i="37"/>
  <c r="W308" i="37"/>
  <c r="T308" i="37"/>
  <c r="U308" i="37"/>
  <c r="S309" i="37" l="1"/>
  <c r="R310" i="37"/>
  <c r="W309" i="37"/>
  <c r="V309" i="37"/>
  <c r="U309" i="37"/>
  <c r="Q309" i="37"/>
  <c r="T309" i="37"/>
  <c r="C184" i="36"/>
  <c r="A184" i="36"/>
  <c r="B185" i="36"/>
  <c r="G184" i="36"/>
  <c r="D184" i="36"/>
  <c r="F184" i="36" s="1"/>
  <c r="E184" i="36"/>
  <c r="U310" i="37" l="1"/>
  <c r="S310" i="37"/>
  <c r="Q310" i="37"/>
  <c r="R311" i="37"/>
  <c r="W310" i="37"/>
  <c r="T310" i="37"/>
  <c r="V310" i="37"/>
  <c r="C185" i="36"/>
  <c r="B186" i="36"/>
  <c r="D185" i="36"/>
  <c r="F185" i="36" s="1"/>
  <c r="E185" i="36"/>
  <c r="G185" i="36" s="1"/>
  <c r="A185" i="36"/>
  <c r="E186" i="36" l="1"/>
  <c r="C186" i="36"/>
  <c r="A186" i="36"/>
  <c r="B187" i="36"/>
  <c r="G186" i="36"/>
  <c r="D186" i="36"/>
  <c r="F186" i="36"/>
  <c r="U311" i="37"/>
  <c r="T311" i="37"/>
  <c r="Q311" i="37"/>
  <c r="R312" i="37"/>
  <c r="W311" i="37"/>
  <c r="S311" i="37"/>
  <c r="V311" i="37"/>
  <c r="W312" i="37" l="1"/>
  <c r="U312" i="37"/>
  <c r="T312" i="37"/>
  <c r="S312" i="37"/>
  <c r="Q312" i="37"/>
  <c r="R313" i="37"/>
  <c r="V312" i="37"/>
  <c r="E187" i="36"/>
  <c r="B188" i="36"/>
  <c r="D187" i="36"/>
  <c r="F187" i="36" s="1"/>
  <c r="A187" i="36"/>
  <c r="C187" i="36"/>
  <c r="G187" i="36" s="1"/>
  <c r="E188" i="36" l="1"/>
  <c r="D188" i="36"/>
  <c r="F188" i="36" s="1"/>
  <c r="C188" i="36"/>
  <c r="G188" i="36" s="1"/>
  <c r="B189" i="36"/>
  <c r="A188" i="36"/>
  <c r="W313" i="37"/>
  <c r="V313" i="37"/>
  <c r="S313" i="37"/>
  <c r="R314" i="37"/>
  <c r="T313" i="37"/>
  <c r="Q313" i="37"/>
  <c r="U313" i="37"/>
  <c r="W314" i="37" l="1"/>
  <c r="V314" i="37"/>
  <c r="R315" i="37"/>
  <c r="U314" i="37"/>
  <c r="T314" i="37"/>
  <c r="S314" i="37"/>
  <c r="Q314" i="37"/>
  <c r="C189" i="36"/>
  <c r="G189" i="36" s="1"/>
  <c r="B190" i="36"/>
  <c r="A189" i="36"/>
  <c r="D189" i="36"/>
  <c r="F189" i="36" s="1"/>
  <c r="E189" i="36"/>
  <c r="W315" i="37" l="1"/>
  <c r="V315" i="37"/>
  <c r="U315" i="37"/>
  <c r="T315" i="37"/>
  <c r="Q315" i="37"/>
  <c r="R316" i="37"/>
  <c r="S315" i="37"/>
  <c r="B191" i="36"/>
  <c r="F190" i="36"/>
  <c r="E190" i="36"/>
  <c r="D190" i="36"/>
  <c r="C190" i="36"/>
  <c r="G190" i="36" s="1"/>
  <c r="A190" i="36"/>
  <c r="B192" i="36" l="1"/>
  <c r="E191" i="36"/>
  <c r="D191" i="36"/>
  <c r="F191" i="36" s="1"/>
  <c r="A191" i="36"/>
  <c r="C191" i="36"/>
  <c r="G191" i="36" s="1"/>
  <c r="R317" i="37"/>
  <c r="W316" i="37"/>
  <c r="T316" i="37"/>
  <c r="Q316" i="37"/>
  <c r="V316" i="37"/>
  <c r="S316" i="37"/>
  <c r="U316" i="37"/>
  <c r="Q317" i="37" l="1"/>
  <c r="R318" i="37"/>
  <c r="W317" i="37"/>
  <c r="V317" i="37"/>
  <c r="S317" i="37"/>
  <c r="T317" i="37"/>
  <c r="U317" i="37"/>
  <c r="B193" i="36"/>
  <c r="E192" i="36"/>
  <c r="D192" i="36"/>
  <c r="F192" i="36" s="1"/>
  <c r="A192" i="36"/>
  <c r="C192" i="36"/>
  <c r="G192" i="36" s="1"/>
  <c r="D193" i="36" l="1"/>
  <c r="A193" i="36"/>
  <c r="B194" i="36"/>
  <c r="C193" i="36"/>
  <c r="G193" i="36" s="1"/>
  <c r="E193" i="36"/>
  <c r="F193" i="36" s="1"/>
  <c r="Q318" i="37"/>
  <c r="R319" i="37"/>
  <c r="W318" i="37"/>
  <c r="V318" i="37"/>
  <c r="U318" i="37"/>
  <c r="T318" i="37"/>
  <c r="S318" i="37"/>
  <c r="T319" i="37" l="1"/>
  <c r="S319" i="37"/>
  <c r="R320" i="37"/>
  <c r="W319" i="37"/>
  <c r="V319" i="37"/>
  <c r="U319" i="37"/>
  <c r="Q319" i="37"/>
  <c r="D194" i="36"/>
  <c r="F194" i="36" s="1"/>
  <c r="B195" i="36"/>
  <c r="C194" i="36"/>
  <c r="G194" i="36" s="1"/>
  <c r="A194" i="36"/>
  <c r="E194" i="36"/>
  <c r="D195" i="36" l="1"/>
  <c r="F195" i="36" s="1"/>
  <c r="C195" i="36"/>
  <c r="A195" i="36"/>
  <c r="B196" i="36"/>
  <c r="E195" i="36"/>
  <c r="G195" i="36" s="1"/>
  <c r="T320" i="37"/>
  <c r="S320" i="37"/>
  <c r="Q320" i="37"/>
  <c r="W320" i="37"/>
  <c r="R321" i="37"/>
  <c r="V320" i="37"/>
  <c r="U320" i="37"/>
  <c r="V321" i="37" l="1"/>
  <c r="U321" i="37"/>
  <c r="Q321" i="37"/>
  <c r="R322" i="37"/>
  <c r="W321" i="37"/>
  <c r="T321" i="37"/>
  <c r="S321" i="37"/>
  <c r="D196" i="36"/>
  <c r="F196" i="36" s="1"/>
  <c r="C196" i="36"/>
  <c r="A196" i="36"/>
  <c r="B197" i="36"/>
  <c r="G196" i="36"/>
  <c r="E196" i="36"/>
  <c r="E197" i="36" l="1"/>
  <c r="D197" i="36"/>
  <c r="F197" i="36" s="1"/>
  <c r="C197" i="36"/>
  <c r="B198" i="36"/>
  <c r="G197" i="36"/>
  <c r="A197" i="36"/>
  <c r="V322" i="37"/>
  <c r="U322" i="37"/>
  <c r="T322" i="37"/>
  <c r="S322" i="37"/>
  <c r="R323" i="37"/>
  <c r="W322" i="37"/>
  <c r="Q322" i="37"/>
  <c r="W323" i="37" l="1"/>
  <c r="U323" i="37"/>
  <c r="V323" i="37"/>
  <c r="S323" i="37"/>
  <c r="Q323" i="37"/>
  <c r="R324" i="37"/>
  <c r="T323" i="37"/>
  <c r="A198" i="36"/>
  <c r="B199" i="36"/>
  <c r="E198" i="36"/>
  <c r="C198" i="36"/>
  <c r="D198" i="36"/>
  <c r="F198" i="36" s="1"/>
  <c r="G198" i="36"/>
  <c r="A199" i="36" l="1"/>
  <c r="E199" i="36"/>
  <c r="B200" i="36"/>
  <c r="C199" i="36"/>
  <c r="G199" i="36" s="1"/>
  <c r="D199" i="36"/>
  <c r="F199" i="36" s="1"/>
  <c r="Q324" i="37"/>
  <c r="W324" i="37"/>
  <c r="V324" i="37"/>
  <c r="U324" i="37"/>
  <c r="S324" i="37"/>
  <c r="R325" i="37"/>
  <c r="T324" i="37"/>
  <c r="R326" i="37" l="1"/>
  <c r="Q325" i="37"/>
  <c r="W325" i="37"/>
  <c r="V325" i="37"/>
  <c r="U325" i="37"/>
  <c r="T325" i="37"/>
  <c r="S325" i="37"/>
  <c r="C200" i="36"/>
  <c r="A200" i="36"/>
  <c r="D200" i="36"/>
  <c r="F200" i="36" s="1"/>
  <c r="B201" i="36"/>
  <c r="E200" i="36"/>
  <c r="G200" i="36" s="1"/>
  <c r="C201" i="36" l="1"/>
  <c r="B202" i="36"/>
  <c r="E201" i="36"/>
  <c r="G201" i="36" s="1"/>
  <c r="D201" i="36"/>
  <c r="A201" i="36"/>
  <c r="S326" i="37"/>
  <c r="R327" i="37"/>
  <c r="W326" i="37"/>
  <c r="U326" i="37"/>
  <c r="T326" i="37"/>
  <c r="Q326" i="37"/>
  <c r="V326" i="37"/>
  <c r="S327" i="37" l="1"/>
  <c r="Q327" i="37"/>
  <c r="W327" i="37"/>
  <c r="T327" i="37"/>
  <c r="R328" i="37"/>
  <c r="V327" i="37"/>
  <c r="U327" i="37"/>
  <c r="F201" i="36"/>
  <c r="E202" i="36"/>
  <c r="G202" i="36" s="1"/>
  <c r="C202" i="36"/>
  <c r="A202" i="36"/>
  <c r="B203" i="36"/>
  <c r="D202" i="36"/>
  <c r="F202" i="36" s="1"/>
  <c r="E203" i="36" l="1"/>
  <c r="F203" i="36" s="1"/>
  <c r="B204" i="36"/>
  <c r="D203" i="36"/>
  <c r="A203" i="36"/>
  <c r="C203" i="36"/>
  <c r="G203" i="36" s="1"/>
  <c r="U328" i="37"/>
  <c r="T328" i="37"/>
  <c r="R329" i="37"/>
  <c r="W328" i="37"/>
  <c r="V328" i="37"/>
  <c r="S328" i="37"/>
  <c r="Q328" i="37"/>
  <c r="U329" i="37" l="1"/>
  <c r="T329" i="37"/>
  <c r="S329" i="37"/>
  <c r="R330" i="37"/>
  <c r="W329" i="37"/>
  <c r="V329" i="37"/>
  <c r="Q329" i="37"/>
  <c r="E204" i="36"/>
  <c r="D204" i="36"/>
  <c r="F204" i="36" s="1"/>
  <c r="C204" i="36"/>
  <c r="G204" i="36" s="1"/>
  <c r="B205" i="36"/>
  <c r="A204" i="36"/>
  <c r="W330" i="37" l="1"/>
  <c r="V330" i="37"/>
  <c r="R331" i="37"/>
  <c r="T330" i="37"/>
  <c r="S330" i="37"/>
  <c r="Q330" i="37"/>
  <c r="U330" i="37"/>
  <c r="D205" i="36"/>
  <c r="F205" i="36" s="1"/>
  <c r="C205" i="36"/>
  <c r="G205" i="36" s="1"/>
  <c r="B206" i="36"/>
  <c r="A205" i="36"/>
  <c r="E205" i="36"/>
  <c r="B207" i="36" l="1"/>
  <c r="E206" i="36"/>
  <c r="D206" i="36"/>
  <c r="F206" i="36" s="1"/>
  <c r="C206" i="36"/>
  <c r="G206" i="36" s="1"/>
  <c r="A206" i="36"/>
  <c r="W331" i="37"/>
  <c r="V331" i="37"/>
  <c r="U331" i="37"/>
  <c r="T331" i="37"/>
  <c r="R332" i="37"/>
  <c r="S331" i="37"/>
  <c r="Q331" i="37"/>
  <c r="R333" i="37" l="1"/>
  <c r="V332" i="37"/>
  <c r="U332" i="37"/>
  <c r="T332" i="37"/>
  <c r="S332" i="37"/>
  <c r="Q332" i="37"/>
  <c r="W332" i="37"/>
  <c r="B208" i="36"/>
  <c r="E207" i="36"/>
  <c r="D207" i="36"/>
  <c r="A207" i="36"/>
  <c r="G207" i="36"/>
  <c r="F207" i="36"/>
  <c r="C207" i="36"/>
  <c r="B209" i="36" l="1"/>
  <c r="G208" i="36"/>
  <c r="F208" i="36"/>
  <c r="E208" i="36"/>
  <c r="D208" i="36"/>
  <c r="A208" i="36"/>
  <c r="C208" i="36"/>
  <c r="Q333" i="37"/>
  <c r="R334" i="37"/>
  <c r="W333" i="37"/>
  <c r="V333" i="37"/>
  <c r="T333" i="37"/>
  <c r="U333" i="37"/>
  <c r="S333" i="37"/>
  <c r="Q334" i="37" l="1"/>
  <c r="R335" i="37"/>
  <c r="V334" i="37"/>
  <c r="U334" i="37"/>
  <c r="T334" i="37"/>
  <c r="S334" i="37"/>
  <c r="W334" i="37"/>
  <c r="D209" i="36"/>
  <c r="A209" i="36"/>
  <c r="B210" i="36"/>
  <c r="G209" i="36"/>
  <c r="F209" i="36"/>
  <c r="C209" i="36"/>
  <c r="E209" i="36"/>
  <c r="D210" i="36" l="1"/>
  <c r="B211" i="36"/>
  <c r="G210" i="36"/>
  <c r="F210" i="36"/>
  <c r="C210" i="36"/>
  <c r="E210" i="36"/>
  <c r="A210" i="36"/>
  <c r="T335" i="37"/>
  <c r="S335" i="37"/>
  <c r="R336" i="37"/>
  <c r="V335" i="37"/>
  <c r="W335" i="37"/>
  <c r="Q335" i="37"/>
  <c r="U335" i="37"/>
  <c r="T336" i="37" l="1"/>
  <c r="S336" i="37"/>
  <c r="Q336" i="37"/>
  <c r="W336" i="37"/>
  <c r="V336" i="37"/>
  <c r="U336" i="37"/>
  <c r="R337" i="37"/>
  <c r="F211" i="36"/>
  <c r="D211" i="36"/>
  <c r="C211" i="36"/>
  <c r="A211" i="36"/>
  <c r="B212" i="36"/>
  <c r="G211" i="36"/>
  <c r="E211" i="36"/>
  <c r="F212" i="36" l="1"/>
  <c r="B213" i="36"/>
  <c r="E212" i="36"/>
  <c r="D212" i="36"/>
  <c r="C212" i="36"/>
  <c r="A212" i="36"/>
  <c r="G212" i="36"/>
  <c r="V337" i="37"/>
  <c r="U337" i="37"/>
  <c r="Q337" i="37"/>
  <c r="R338" i="37"/>
  <c r="W337" i="37"/>
  <c r="T337" i="37"/>
  <c r="S337" i="37"/>
  <c r="V338" i="37" l="1"/>
  <c r="U338" i="37"/>
  <c r="T338" i="37"/>
  <c r="S338" i="37"/>
  <c r="Q338" i="37"/>
  <c r="W338" i="37"/>
  <c r="R339" i="37"/>
  <c r="F213" i="36"/>
  <c r="E213" i="36"/>
  <c r="D213" i="36"/>
  <c r="C213" i="36"/>
  <c r="B214" i="36"/>
  <c r="A213" i="36"/>
  <c r="G213" i="36"/>
  <c r="W339" i="37" l="1"/>
  <c r="V339" i="37"/>
  <c r="T339" i="37"/>
  <c r="S339" i="37"/>
  <c r="Q339" i="37"/>
  <c r="R340" i="37"/>
  <c r="U339" i="37"/>
  <c r="A214" i="36"/>
  <c r="F214" i="36"/>
  <c r="E214" i="36"/>
  <c r="C214" i="36"/>
  <c r="G214" i="36"/>
  <c r="B215" i="36"/>
  <c r="D214" i="36"/>
  <c r="A215" i="36" l="1"/>
  <c r="G215" i="36"/>
  <c r="F215" i="36"/>
  <c r="E215" i="36"/>
  <c r="B216" i="36"/>
  <c r="C215" i="36"/>
  <c r="D215" i="36"/>
  <c r="Q340" i="37"/>
  <c r="W340" i="37"/>
  <c r="V340" i="37"/>
  <c r="U340" i="37"/>
  <c r="S340" i="37"/>
  <c r="R341" i="37"/>
  <c r="T340" i="37"/>
  <c r="R342" i="37" l="1"/>
  <c r="Q341" i="37"/>
  <c r="S341" i="37"/>
  <c r="W341" i="37"/>
  <c r="V341" i="37"/>
  <c r="T341" i="37"/>
  <c r="U341" i="37"/>
  <c r="C216" i="36"/>
  <c r="A216" i="36"/>
  <c r="G216" i="36"/>
  <c r="E216" i="36"/>
  <c r="D216" i="36"/>
  <c r="F216" i="36"/>
  <c r="B217" i="36"/>
  <c r="C217" i="36" l="1"/>
  <c r="B218" i="36"/>
  <c r="G217" i="36"/>
  <c r="E217" i="36"/>
  <c r="D217" i="36"/>
  <c r="A217" i="36"/>
  <c r="F217" i="36"/>
  <c r="S342" i="37"/>
  <c r="R343" i="37"/>
  <c r="W342" i="37"/>
  <c r="U342" i="37"/>
  <c r="V342" i="37"/>
  <c r="T342" i="37"/>
  <c r="Q342" i="37"/>
  <c r="S343" i="37" l="1"/>
  <c r="Q343" i="37"/>
  <c r="V343" i="37"/>
  <c r="U343" i="37"/>
  <c r="W343" i="37"/>
  <c r="T343" i="37"/>
  <c r="R344" i="37"/>
  <c r="E218" i="36"/>
  <c r="C218" i="36"/>
  <c r="A218" i="36"/>
  <c r="F218" i="36"/>
  <c r="D218" i="36"/>
  <c r="B219" i="36"/>
  <c r="G218" i="36"/>
  <c r="E219" i="36" l="1"/>
  <c r="D219" i="36"/>
  <c r="B220" i="36"/>
  <c r="G219" i="36"/>
  <c r="F219" i="36"/>
  <c r="A219" i="36"/>
  <c r="C219" i="36"/>
  <c r="U344" i="37"/>
  <c r="T344" i="37"/>
  <c r="R345" i="37"/>
  <c r="W344" i="37"/>
  <c r="V344" i="37"/>
  <c r="Q344" i="37"/>
  <c r="S344" i="37"/>
  <c r="G220" i="36" l="1"/>
  <c r="E220" i="36"/>
  <c r="D220" i="36"/>
  <c r="C220" i="36"/>
  <c r="B221" i="36"/>
  <c r="A220" i="36"/>
  <c r="F220" i="36"/>
  <c r="U345" i="37"/>
  <c r="T345" i="37"/>
  <c r="S345" i="37"/>
  <c r="Q345" i="37"/>
  <c r="R346" i="37"/>
  <c r="W345" i="37"/>
  <c r="V345" i="37"/>
  <c r="G221" i="36" l="1"/>
  <c r="F221" i="36"/>
  <c r="D221" i="36"/>
  <c r="C221" i="36"/>
  <c r="B222" i="36"/>
  <c r="A221" i="36"/>
  <c r="E221" i="36"/>
  <c r="W346" i="37"/>
  <c r="V346" i="37"/>
  <c r="R347" i="37"/>
  <c r="U346" i="37"/>
  <c r="T346" i="37"/>
  <c r="S346" i="37"/>
  <c r="Q346" i="37"/>
  <c r="W347" i="37" l="1"/>
  <c r="V347" i="37"/>
  <c r="U347" i="37"/>
  <c r="T347" i="37"/>
  <c r="S347" i="37"/>
  <c r="R348" i="37"/>
  <c r="Q347" i="37"/>
  <c r="B223" i="36"/>
  <c r="G222" i="36"/>
  <c r="F222" i="36"/>
  <c r="E222" i="36"/>
  <c r="D222" i="36"/>
  <c r="A222" i="36"/>
  <c r="C222" i="36"/>
  <c r="B224" i="36" l="1"/>
  <c r="F223" i="36"/>
  <c r="E223" i="36"/>
  <c r="C223" i="36"/>
  <c r="A223" i="36"/>
  <c r="D223" i="36"/>
  <c r="G223" i="36"/>
  <c r="R349" i="37"/>
  <c r="W348" i="37"/>
  <c r="V348" i="37"/>
  <c r="S348" i="37"/>
  <c r="Q348" i="37"/>
  <c r="U348" i="37"/>
  <c r="T348" i="37"/>
  <c r="Q349" i="37" l="1"/>
  <c r="R350" i="37"/>
  <c r="W349" i="37"/>
  <c r="V349" i="37"/>
  <c r="T349" i="37"/>
  <c r="U349" i="37"/>
  <c r="S349" i="37"/>
  <c r="A224" i="36"/>
  <c r="B225" i="36"/>
  <c r="G224" i="36"/>
  <c r="F224" i="36"/>
  <c r="E224" i="36"/>
  <c r="C224" i="36"/>
  <c r="D224" i="36"/>
  <c r="G225" i="36" l="1"/>
  <c r="D225" i="36"/>
  <c r="A225" i="36"/>
  <c r="B226" i="36"/>
  <c r="E225" i="36"/>
  <c r="C225" i="36"/>
  <c r="F225" i="36"/>
  <c r="Q350" i="37"/>
  <c r="R351" i="37"/>
  <c r="W350" i="37"/>
  <c r="V350" i="37"/>
  <c r="U350" i="37"/>
  <c r="T350" i="37"/>
  <c r="S350" i="37"/>
  <c r="T351" i="37" l="1"/>
  <c r="S351" i="37"/>
  <c r="R352" i="37"/>
  <c r="V351" i="37"/>
  <c r="U351" i="37"/>
  <c r="W351" i="37"/>
  <c r="Q351" i="37"/>
  <c r="D226" i="36"/>
  <c r="C226" i="36"/>
  <c r="A226" i="36"/>
  <c r="B227" i="36"/>
  <c r="G226" i="36"/>
  <c r="E226" i="36"/>
  <c r="F226" i="36"/>
  <c r="B228" i="36" l="1"/>
  <c r="F227" i="36"/>
  <c r="D227" i="36"/>
  <c r="C227" i="36"/>
  <c r="A227" i="36"/>
  <c r="E227" i="36"/>
  <c r="G227" i="36"/>
  <c r="T352" i="37"/>
  <c r="S352" i="37"/>
  <c r="Q352" i="37"/>
  <c r="R353" i="37"/>
  <c r="U352" i="37"/>
  <c r="V352" i="37"/>
  <c r="W352" i="37"/>
  <c r="V353" i="37" l="1"/>
  <c r="U353" i="37"/>
  <c r="Q353" i="37"/>
  <c r="R354" i="37"/>
  <c r="W353" i="37"/>
  <c r="T353" i="37"/>
  <c r="S353" i="37"/>
  <c r="F228" i="36"/>
  <c r="E228" i="36"/>
  <c r="C228" i="36"/>
  <c r="D228" i="36"/>
  <c r="A228" i="36"/>
  <c r="B229" i="36"/>
  <c r="G228" i="36"/>
  <c r="F229" i="36" l="1"/>
  <c r="E229" i="36"/>
  <c r="D229" i="36"/>
  <c r="C229" i="36"/>
  <c r="B230" i="36"/>
  <c r="A229" i="36"/>
  <c r="G229" i="36"/>
  <c r="V354" i="37"/>
  <c r="U354" i="37"/>
  <c r="T354" i="37"/>
  <c r="S354" i="37"/>
  <c r="Q354" i="37"/>
  <c r="R355" i="37"/>
  <c r="W354" i="37"/>
  <c r="W355" i="37" l="1"/>
  <c r="R356" i="37"/>
  <c r="U355" i="37"/>
  <c r="T355" i="37"/>
  <c r="Q355" i="37"/>
  <c r="V355" i="37"/>
  <c r="S355" i="37"/>
  <c r="G230" i="36"/>
  <c r="E230" i="36"/>
  <c r="D230" i="36"/>
  <c r="A230" i="36"/>
  <c r="F230" i="36"/>
  <c r="C230" i="36"/>
  <c r="B231" i="36"/>
  <c r="A231" i="36" l="1"/>
  <c r="G231" i="36"/>
  <c r="F231" i="36"/>
  <c r="E231" i="36"/>
  <c r="D231" i="36"/>
  <c r="C231" i="36"/>
  <c r="B232" i="36"/>
  <c r="Q356" i="37"/>
  <c r="W356" i="37"/>
  <c r="V356" i="37"/>
  <c r="U356" i="37"/>
  <c r="S356" i="37"/>
  <c r="R357" i="37"/>
  <c r="T356" i="37"/>
  <c r="B233" i="36" l="1"/>
  <c r="G232" i="36"/>
  <c r="F232" i="36"/>
  <c r="C232" i="36"/>
  <c r="A232" i="36"/>
  <c r="E232" i="36"/>
  <c r="D232" i="36"/>
  <c r="R358" i="37"/>
  <c r="Q357" i="37"/>
  <c r="T357" i="37"/>
  <c r="S357" i="37"/>
  <c r="W357" i="37"/>
  <c r="V357" i="37"/>
  <c r="U357" i="37"/>
  <c r="S358" i="37" l="1"/>
  <c r="R359" i="37"/>
  <c r="W358" i="37"/>
  <c r="U358" i="37"/>
  <c r="V358" i="37"/>
  <c r="T358" i="37"/>
  <c r="Q358" i="37"/>
  <c r="C233" i="36"/>
  <c r="B234" i="36"/>
  <c r="G233" i="36"/>
  <c r="E233" i="36"/>
  <c r="D233" i="36"/>
  <c r="A233" i="36"/>
  <c r="F233" i="36"/>
  <c r="B235" i="36" l="1"/>
  <c r="E234" i="36"/>
  <c r="C234" i="36"/>
  <c r="A234" i="36"/>
  <c r="F234" i="36"/>
  <c r="G234" i="36"/>
  <c r="D234" i="36"/>
  <c r="S359" i="37"/>
  <c r="Q359" i="37"/>
  <c r="R360" i="37"/>
  <c r="W359" i="37"/>
  <c r="V359" i="37"/>
  <c r="T359" i="37"/>
  <c r="U359" i="37"/>
  <c r="U360" i="37" l="1"/>
  <c r="T360" i="37"/>
  <c r="R361" i="37"/>
  <c r="W360" i="37"/>
  <c r="V360" i="37"/>
  <c r="S360" i="37"/>
  <c r="Q360" i="37"/>
  <c r="E235" i="36"/>
  <c r="D235" i="36"/>
  <c r="A235" i="36"/>
  <c r="B236" i="36"/>
  <c r="G235" i="36"/>
  <c r="F235" i="36"/>
  <c r="C235" i="36"/>
  <c r="G236" i="36" l="1"/>
  <c r="E236" i="36"/>
  <c r="D236" i="36"/>
  <c r="C236" i="36"/>
  <c r="F236" i="36"/>
  <c r="B237" i="36"/>
  <c r="A236" i="36"/>
  <c r="U361" i="37"/>
  <c r="T361" i="37"/>
  <c r="S361" i="37"/>
  <c r="V361" i="37"/>
  <c r="Q361" i="37"/>
  <c r="R362" i="37"/>
  <c r="W361" i="37"/>
  <c r="W362" i="37" l="1"/>
  <c r="V362" i="37"/>
  <c r="R363" i="37"/>
  <c r="U362" i="37"/>
  <c r="T362" i="37"/>
  <c r="S362" i="37"/>
  <c r="Q362" i="37"/>
  <c r="G237" i="36"/>
  <c r="F237" i="36"/>
  <c r="D237" i="36"/>
  <c r="C237" i="36"/>
  <c r="E237" i="36"/>
  <c r="A237" i="36"/>
  <c r="B238" i="36"/>
  <c r="B239" i="36" l="1"/>
  <c r="G238" i="36"/>
  <c r="F238" i="36"/>
  <c r="E238" i="36"/>
  <c r="D238" i="36"/>
  <c r="C238" i="36"/>
  <c r="A238" i="36"/>
  <c r="W363" i="37"/>
  <c r="V363" i="37"/>
  <c r="U363" i="37"/>
  <c r="T363" i="37"/>
  <c r="R364" i="37"/>
  <c r="Q363" i="37"/>
  <c r="S363" i="37"/>
  <c r="R365" i="37" l="1"/>
  <c r="W364" i="37"/>
  <c r="T364" i="37"/>
  <c r="Q364" i="37"/>
  <c r="V364" i="37"/>
  <c r="U364" i="37"/>
  <c r="S364" i="37"/>
  <c r="B240" i="36"/>
  <c r="F239" i="36"/>
  <c r="E239" i="36"/>
  <c r="A239" i="36"/>
  <c r="G239" i="36"/>
  <c r="D239" i="36"/>
  <c r="C239" i="36"/>
  <c r="A240" i="36" l="1"/>
  <c r="B241" i="36"/>
  <c r="G240" i="36"/>
  <c r="F240" i="36"/>
  <c r="E240" i="36"/>
  <c r="D240" i="36"/>
  <c r="C240" i="36"/>
  <c r="Q365" i="37"/>
  <c r="R366" i="37"/>
  <c r="W365" i="37"/>
  <c r="V365" i="37"/>
  <c r="T365" i="37"/>
  <c r="S365" i="37"/>
  <c r="U365" i="37"/>
  <c r="Q366" i="37" l="1"/>
  <c r="W366" i="37"/>
  <c r="V366" i="37"/>
  <c r="U366" i="37"/>
  <c r="T366" i="37"/>
  <c r="S366" i="37"/>
  <c r="R367" i="37"/>
  <c r="G241" i="36"/>
  <c r="D241" i="36"/>
  <c r="A241" i="36"/>
  <c r="B242" i="36"/>
  <c r="F241" i="36"/>
  <c r="C241" i="36"/>
  <c r="E241" i="36"/>
  <c r="D242" i="36" l="1"/>
  <c r="C242" i="36"/>
  <c r="A242" i="36"/>
  <c r="B243" i="36"/>
  <c r="G242" i="36"/>
  <c r="F242" i="36"/>
  <c r="E242" i="36"/>
  <c r="T367" i="37"/>
  <c r="S367" i="37"/>
  <c r="R368" i="37"/>
  <c r="V367" i="37"/>
  <c r="W367" i="37"/>
  <c r="U367" i="37"/>
  <c r="Q367" i="37"/>
  <c r="B244" i="36" l="1"/>
  <c r="F243" i="36"/>
  <c r="D243" i="36"/>
  <c r="C243" i="36"/>
  <c r="A243" i="36"/>
  <c r="G243" i="36"/>
  <c r="E243" i="36"/>
  <c r="T368" i="37"/>
  <c r="S368" i="37"/>
  <c r="Q368" i="37"/>
  <c r="R369" i="37"/>
  <c r="V368" i="37"/>
  <c r="W368" i="37"/>
  <c r="U368" i="37"/>
  <c r="V369" i="37" l="1"/>
  <c r="U369" i="37"/>
  <c r="S369" i="37"/>
  <c r="R370" i="37"/>
  <c r="Q369" i="37"/>
  <c r="T369" i="37"/>
  <c r="W369" i="37"/>
  <c r="F244" i="36"/>
  <c r="E244" i="36"/>
  <c r="C244" i="36"/>
  <c r="A244" i="36"/>
  <c r="G244" i="36"/>
  <c r="D244" i="36"/>
  <c r="B245" i="36"/>
  <c r="F245" i="36" l="1"/>
  <c r="E245" i="36"/>
  <c r="D245" i="36"/>
  <c r="C245" i="36"/>
  <c r="B246" i="36"/>
  <c r="G245" i="36"/>
  <c r="A245" i="36"/>
  <c r="V370" i="37"/>
  <c r="U370" i="37"/>
  <c r="T370" i="37"/>
  <c r="S370" i="37"/>
  <c r="Q370" i="37"/>
  <c r="R371" i="37"/>
  <c r="W370" i="37"/>
  <c r="W371" i="37" l="1"/>
  <c r="V371" i="37"/>
  <c r="U371" i="37"/>
  <c r="S371" i="37"/>
  <c r="Q371" i="37"/>
  <c r="R372" i="37"/>
  <c r="T371" i="37"/>
  <c r="G246" i="36"/>
  <c r="E246" i="36"/>
  <c r="D246" i="36"/>
  <c r="A246" i="36"/>
  <c r="B247" i="36"/>
  <c r="C246" i="36"/>
  <c r="F246" i="36"/>
  <c r="A247" i="36" l="1"/>
  <c r="G247" i="36"/>
  <c r="F247" i="36"/>
  <c r="E247" i="36"/>
  <c r="B248" i="36"/>
  <c r="C247" i="36"/>
  <c r="D247" i="36"/>
  <c r="Q372" i="37"/>
  <c r="W372" i="37"/>
  <c r="V372" i="37"/>
  <c r="U372" i="37"/>
  <c r="S372" i="37"/>
  <c r="T372" i="37"/>
  <c r="R373" i="37"/>
  <c r="R374" i="37" l="1"/>
  <c r="Q373" i="37"/>
  <c r="U373" i="37"/>
  <c r="T373" i="37"/>
  <c r="V373" i="37"/>
  <c r="S373" i="37"/>
  <c r="W373" i="37"/>
  <c r="B249" i="36"/>
  <c r="G248" i="36"/>
  <c r="F248" i="36"/>
  <c r="C248" i="36"/>
  <c r="A248" i="36"/>
  <c r="D248" i="36"/>
  <c r="E248" i="36"/>
  <c r="C249" i="36" l="1"/>
  <c r="B250" i="36"/>
  <c r="G249" i="36"/>
  <c r="D249" i="36"/>
  <c r="A249" i="36"/>
  <c r="F249" i="36"/>
  <c r="E249" i="36"/>
  <c r="S374" i="37"/>
  <c r="R375" i="37"/>
  <c r="W374" i="37"/>
  <c r="U374" i="37"/>
  <c r="V374" i="37"/>
  <c r="T374" i="37"/>
  <c r="Q374" i="37"/>
  <c r="S375" i="37" l="1"/>
  <c r="Q375" i="37"/>
  <c r="W375" i="37"/>
  <c r="U375" i="37"/>
  <c r="T375" i="37"/>
  <c r="R376" i="37"/>
  <c r="V375" i="37"/>
  <c r="B251" i="36"/>
  <c r="E250" i="36"/>
  <c r="C250" i="36"/>
  <c r="A250" i="36"/>
  <c r="G250" i="36"/>
  <c r="D250" i="36"/>
  <c r="F250" i="36"/>
  <c r="U376" i="37" l="1"/>
  <c r="T376" i="37"/>
  <c r="R377" i="37"/>
  <c r="W376" i="37"/>
  <c r="S376" i="37"/>
  <c r="Q376" i="37"/>
  <c r="V376" i="37"/>
  <c r="E251" i="36"/>
  <c r="D251" i="36"/>
  <c r="A251" i="36"/>
  <c r="B252" i="36"/>
  <c r="F251" i="36"/>
  <c r="C251" i="36"/>
  <c r="G251" i="36"/>
  <c r="G252" i="36" l="1"/>
  <c r="E252" i="36"/>
  <c r="D252" i="36"/>
  <c r="C252" i="36"/>
  <c r="B253" i="36"/>
  <c r="F252" i="36"/>
  <c r="A252" i="36"/>
  <c r="U377" i="37"/>
  <c r="T377" i="37"/>
  <c r="S377" i="37"/>
  <c r="W377" i="37"/>
  <c r="V377" i="37"/>
  <c r="Q377" i="37"/>
  <c r="R378" i="37"/>
  <c r="W378" i="37" l="1"/>
  <c r="V378" i="37"/>
  <c r="R379" i="37"/>
  <c r="U378" i="37"/>
  <c r="T378" i="37"/>
  <c r="S378" i="37"/>
  <c r="Q378" i="37"/>
  <c r="G253" i="36"/>
  <c r="F253" i="36"/>
  <c r="D253" i="36"/>
  <c r="C253" i="36"/>
  <c r="B254" i="36"/>
  <c r="E253" i="36"/>
  <c r="A253" i="36"/>
  <c r="B255" i="36" l="1"/>
  <c r="G254" i="36"/>
  <c r="F254" i="36"/>
  <c r="E254" i="36"/>
  <c r="D254" i="36"/>
  <c r="C254" i="36"/>
  <c r="A254" i="36"/>
  <c r="W379" i="37"/>
  <c r="V379" i="37"/>
  <c r="U379" i="37"/>
  <c r="T379" i="37"/>
  <c r="R380" i="37"/>
  <c r="S379" i="37"/>
  <c r="Q379" i="37"/>
  <c r="R381" i="37" l="1"/>
  <c r="U380" i="37"/>
  <c r="S380" i="37"/>
  <c r="T380" i="37"/>
  <c r="Q380" i="37"/>
  <c r="W380" i="37"/>
  <c r="V380" i="37"/>
  <c r="B256" i="36"/>
  <c r="F255" i="36"/>
  <c r="E255" i="36"/>
  <c r="D255" i="36"/>
  <c r="G255" i="36"/>
  <c r="A255" i="36"/>
  <c r="C255" i="36"/>
  <c r="A256" i="36" l="1"/>
  <c r="B257" i="36"/>
  <c r="G256" i="36"/>
  <c r="F256" i="36"/>
  <c r="E256" i="36"/>
  <c r="D256" i="36"/>
  <c r="C256" i="36"/>
  <c r="Q381" i="37"/>
  <c r="R382" i="37"/>
  <c r="W381" i="37"/>
  <c r="V381" i="37"/>
  <c r="T381" i="37"/>
  <c r="U381" i="37"/>
  <c r="S381" i="37"/>
  <c r="Q382" i="37" l="1"/>
  <c r="R383" i="37"/>
  <c r="W382" i="37"/>
  <c r="V382" i="37"/>
  <c r="U382" i="37"/>
  <c r="T382" i="37"/>
  <c r="S382" i="37"/>
  <c r="G257" i="36"/>
  <c r="D257" i="36"/>
  <c r="A257" i="36"/>
  <c r="F257" i="36"/>
  <c r="E257" i="36"/>
  <c r="B258" i="36"/>
  <c r="C257" i="36"/>
  <c r="D258" i="36" l="1"/>
  <c r="C258" i="36"/>
  <c r="A258" i="36"/>
  <c r="B259" i="36"/>
  <c r="F258" i="36"/>
  <c r="E258" i="36"/>
  <c r="G258" i="36"/>
  <c r="T383" i="37"/>
  <c r="S383" i="37"/>
  <c r="R384" i="37"/>
  <c r="V383" i="37"/>
  <c r="W383" i="37"/>
  <c r="Q383" i="37"/>
  <c r="U383" i="37"/>
  <c r="T384" i="37" l="1"/>
  <c r="S384" i="37"/>
  <c r="Q384" i="37"/>
  <c r="W384" i="37"/>
  <c r="U384" i="37"/>
  <c r="V384" i="37"/>
  <c r="R385" i="37"/>
  <c r="B260" i="36"/>
  <c r="F259" i="36"/>
  <c r="D259" i="36"/>
  <c r="C259" i="36"/>
  <c r="A259" i="36"/>
  <c r="G259" i="36"/>
  <c r="E259" i="36"/>
  <c r="F260" i="36" l="1"/>
  <c r="E260" i="36"/>
  <c r="C260" i="36"/>
  <c r="B261" i="36"/>
  <c r="G260" i="36"/>
  <c r="A260" i="36"/>
  <c r="D260" i="36"/>
  <c r="V385" i="37"/>
  <c r="U385" i="37"/>
  <c r="T385" i="37"/>
  <c r="S385" i="37"/>
  <c r="R386" i="37"/>
  <c r="W385" i="37"/>
  <c r="Q385" i="37"/>
  <c r="V386" i="37" l="1"/>
  <c r="U386" i="37"/>
  <c r="T386" i="37"/>
  <c r="S386" i="37"/>
  <c r="Q386" i="37"/>
  <c r="R387" i="37"/>
  <c r="W386" i="37"/>
  <c r="F261" i="36"/>
  <c r="E261" i="36"/>
  <c r="D261" i="36"/>
  <c r="C261" i="36"/>
  <c r="B262" i="36"/>
  <c r="G261" i="36"/>
  <c r="A261" i="36"/>
  <c r="W387" i="37" l="1"/>
  <c r="R388" i="37"/>
  <c r="V387" i="37"/>
  <c r="T387" i="37"/>
  <c r="S387" i="37"/>
  <c r="Q387" i="37"/>
  <c r="U387" i="37"/>
  <c r="G262" i="36"/>
  <c r="E262" i="36"/>
  <c r="D262" i="36"/>
  <c r="A262" i="36"/>
  <c r="B263" i="36"/>
  <c r="F262" i="36"/>
  <c r="C262" i="36"/>
  <c r="A263" i="36" l="1"/>
  <c r="G263" i="36"/>
  <c r="F263" i="36"/>
  <c r="E263" i="36"/>
  <c r="B264" i="36"/>
  <c r="D263" i="36"/>
  <c r="C263" i="36"/>
  <c r="Q388" i="37"/>
  <c r="W388" i="37"/>
  <c r="V388" i="37"/>
  <c r="U388" i="37"/>
  <c r="S388" i="37"/>
  <c r="R389" i="37"/>
  <c r="T388" i="37"/>
  <c r="R390" i="37" l="1"/>
  <c r="Q389" i="37"/>
  <c r="V389" i="37"/>
  <c r="U389" i="37"/>
  <c r="W389" i="37"/>
  <c r="S389" i="37"/>
  <c r="T389" i="37"/>
  <c r="B265" i="36"/>
  <c r="G264" i="36"/>
  <c r="F264" i="36"/>
  <c r="C264" i="36"/>
  <c r="A264" i="36"/>
  <c r="E264" i="36"/>
  <c r="D264" i="36"/>
  <c r="C265" i="36" l="1"/>
  <c r="B266" i="36"/>
  <c r="G265" i="36"/>
  <c r="A265" i="36"/>
  <c r="F265" i="36"/>
  <c r="D265" i="36"/>
  <c r="E265" i="36"/>
  <c r="S390" i="37"/>
  <c r="R391" i="37"/>
  <c r="W390" i="37"/>
  <c r="U390" i="37"/>
  <c r="V390" i="37"/>
  <c r="T390" i="37"/>
  <c r="Q390" i="37"/>
  <c r="S391" i="37" l="1"/>
  <c r="Q391" i="37"/>
  <c r="R392" i="37"/>
  <c r="V391" i="37"/>
  <c r="U391" i="37"/>
  <c r="T391" i="37"/>
  <c r="W391" i="37"/>
  <c r="B267" i="36"/>
  <c r="E266" i="36"/>
  <c r="C266" i="36"/>
  <c r="A266" i="36"/>
  <c r="G266" i="36"/>
  <c r="F266" i="36"/>
  <c r="D266" i="36"/>
  <c r="E267" i="36" l="1"/>
  <c r="D267" i="36"/>
  <c r="A267" i="36"/>
  <c r="B268" i="36"/>
  <c r="G267" i="36"/>
  <c r="C267" i="36"/>
  <c r="F267" i="36"/>
  <c r="U392" i="37"/>
  <c r="T392" i="37"/>
  <c r="R393" i="37"/>
  <c r="W392" i="37"/>
  <c r="V392" i="37"/>
  <c r="Q392" i="37"/>
  <c r="S392" i="37"/>
  <c r="U393" i="37" l="1"/>
  <c r="T393" i="37"/>
  <c r="S393" i="37"/>
  <c r="W393" i="37"/>
  <c r="R394" i="37"/>
  <c r="V393" i="37"/>
  <c r="Q393" i="37"/>
  <c r="G268" i="36"/>
  <c r="E268" i="36"/>
  <c r="D268" i="36"/>
  <c r="C268" i="36"/>
  <c r="B269" i="36"/>
  <c r="A268" i="36"/>
  <c r="F268" i="36"/>
  <c r="G269" i="36" l="1"/>
  <c r="F269" i="36"/>
  <c r="D269" i="36"/>
  <c r="C269" i="36"/>
  <c r="B270" i="36"/>
  <c r="A269" i="36"/>
  <c r="E269" i="36"/>
  <c r="W394" i="37"/>
  <c r="V394" i="37"/>
  <c r="R395" i="37"/>
  <c r="Q394" i="37"/>
  <c r="U394" i="37"/>
  <c r="T394" i="37"/>
  <c r="S394" i="37"/>
  <c r="B271" i="36" l="1"/>
  <c r="G270" i="36"/>
  <c r="F270" i="36"/>
  <c r="E270" i="36"/>
  <c r="D270" i="36"/>
  <c r="A270" i="36"/>
  <c r="C270" i="36"/>
  <c r="W395" i="37"/>
  <c r="V395" i="37"/>
  <c r="U395" i="37"/>
  <c r="T395" i="37"/>
  <c r="S395" i="37"/>
  <c r="Q395" i="37"/>
  <c r="R396" i="37"/>
  <c r="R397" i="37" l="1"/>
  <c r="V396" i="37"/>
  <c r="T396" i="37"/>
  <c r="S396" i="37"/>
  <c r="Q396" i="37"/>
  <c r="W396" i="37"/>
  <c r="U396" i="37"/>
  <c r="B272" i="36"/>
  <c r="F271" i="36"/>
  <c r="E271" i="36"/>
  <c r="G271" i="36"/>
  <c r="C271" i="36"/>
  <c r="A271" i="36"/>
  <c r="D271" i="36"/>
  <c r="A272" i="36" l="1"/>
  <c r="B273" i="36"/>
  <c r="G272" i="36"/>
  <c r="F272" i="36"/>
  <c r="D272" i="36"/>
  <c r="C272" i="36"/>
  <c r="E272" i="36"/>
  <c r="Q397" i="37"/>
  <c r="R398" i="37"/>
  <c r="W397" i="37"/>
  <c r="V397" i="37"/>
  <c r="T397" i="37"/>
  <c r="U397" i="37"/>
  <c r="S397" i="37"/>
  <c r="Q398" i="37" l="1"/>
  <c r="S398" i="37"/>
  <c r="R399" i="37"/>
  <c r="W398" i="37"/>
  <c r="V398" i="37"/>
  <c r="U398" i="37"/>
  <c r="T398" i="37"/>
  <c r="G273" i="36"/>
  <c r="D273" i="36"/>
  <c r="A273" i="36"/>
  <c r="B274" i="36"/>
  <c r="E273" i="36"/>
  <c r="C273" i="36"/>
  <c r="F273" i="36"/>
  <c r="D274" i="36" l="1"/>
  <c r="C274" i="36"/>
  <c r="A274" i="36"/>
  <c r="B275" i="36"/>
  <c r="G274" i="36"/>
  <c r="E274" i="36"/>
  <c r="F274" i="36"/>
  <c r="T399" i="37"/>
  <c r="S399" i="37"/>
  <c r="R400" i="37"/>
  <c r="V399" i="37"/>
  <c r="U399" i="37"/>
  <c r="Q399" i="37"/>
  <c r="W399" i="37"/>
  <c r="T400" i="37" l="1"/>
  <c r="S400" i="37"/>
  <c r="Q400" i="37"/>
  <c r="V400" i="37"/>
  <c r="U400" i="37"/>
  <c r="R401" i="37"/>
  <c r="W400" i="37"/>
  <c r="B276" i="36"/>
  <c r="F275" i="36"/>
  <c r="D275" i="36"/>
  <c r="C275" i="36"/>
  <c r="A275" i="36"/>
  <c r="E275" i="36"/>
  <c r="G275" i="36"/>
  <c r="F276" i="36" l="1"/>
  <c r="E276" i="36"/>
  <c r="C276" i="36"/>
  <c r="B277" i="36"/>
  <c r="D276" i="36"/>
  <c r="G276" i="36"/>
  <c r="A276" i="36"/>
  <c r="V401" i="37"/>
  <c r="U401" i="37"/>
  <c r="W401" i="37"/>
  <c r="T401" i="37"/>
  <c r="Q401" i="37"/>
  <c r="S401" i="37"/>
  <c r="R402" i="37"/>
  <c r="V402" i="37" l="1"/>
  <c r="U402" i="37"/>
  <c r="T402" i="37"/>
  <c r="S402" i="37"/>
  <c r="Q402" i="37"/>
  <c r="R403" i="37"/>
  <c r="W402" i="37"/>
  <c r="F277" i="36"/>
  <c r="E277" i="36"/>
  <c r="D277" i="36"/>
  <c r="C277" i="36"/>
  <c r="G277" i="36"/>
  <c r="A277" i="36"/>
  <c r="B278" i="36"/>
  <c r="G278" i="36" l="1"/>
  <c r="E278" i="36"/>
  <c r="D278" i="36"/>
  <c r="A278" i="36"/>
  <c r="F278" i="36"/>
  <c r="C278" i="36"/>
  <c r="B279" i="36"/>
  <c r="W403" i="37"/>
  <c r="R404" i="37"/>
  <c r="U403" i="37"/>
  <c r="T403" i="37"/>
  <c r="S403" i="37"/>
  <c r="Q403" i="37"/>
  <c r="V403" i="37"/>
  <c r="Q404" i="37" l="1"/>
  <c r="W404" i="37"/>
  <c r="V404" i="37"/>
  <c r="U404" i="37"/>
  <c r="S404" i="37"/>
  <c r="T404" i="37"/>
  <c r="R405" i="37"/>
  <c r="A279" i="36"/>
  <c r="G279" i="36"/>
  <c r="F279" i="36"/>
  <c r="E279" i="36"/>
  <c r="D279" i="36"/>
  <c r="C279" i="36"/>
  <c r="B280" i="36"/>
  <c r="R406" i="37" l="1"/>
  <c r="Q405" i="37"/>
  <c r="W405" i="37"/>
  <c r="V405" i="37"/>
  <c r="S405" i="37"/>
  <c r="U405" i="37"/>
  <c r="T405" i="37"/>
  <c r="B281" i="36"/>
  <c r="G280" i="36"/>
  <c r="F280" i="36"/>
  <c r="C280" i="36"/>
  <c r="A280" i="36"/>
  <c r="E280" i="36"/>
  <c r="D280" i="36"/>
  <c r="C281" i="36" l="1"/>
  <c r="B282" i="36"/>
  <c r="G281" i="36"/>
  <c r="E281" i="36"/>
  <c r="F281" i="36"/>
  <c r="D281" i="36"/>
  <c r="A281" i="36"/>
  <c r="S406" i="37"/>
  <c r="R407" i="37"/>
  <c r="W406" i="37"/>
  <c r="U406" i="37"/>
  <c r="V406" i="37"/>
  <c r="Q406" i="37"/>
  <c r="T406" i="37"/>
  <c r="S407" i="37" l="1"/>
  <c r="Q407" i="37"/>
  <c r="R408" i="37"/>
  <c r="W407" i="37"/>
  <c r="V407" i="37"/>
  <c r="U407" i="37"/>
  <c r="T407" i="37"/>
  <c r="B283" i="36"/>
  <c r="E282" i="36"/>
  <c r="C282" i="36"/>
  <c r="A282" i="36"/>
  <c r="G282" i="36"/>
  <c r="F282" i="36"/>
  <c r="D282" i="36"/>
  <c r="E283" i="36" l="1"/>
  <c r="D283" i="36"/>
  <c r="A283" i="36"/>
  <c r="B284" i="36"/>
  <c r="G283" i="36"/>
  <c r="F283" i="36"/>
  <c r="C283" i="36"/>
  <c r="U408" i="37"/>
  <c r="T408" i="37"/>
  <c r="R409" i="37"/>
  <c r="W408" i="37"/>
  <c r="S408" i="37"/>
  <c r="V408" i="37"/>
  <c r="Q408" i="37"/>
  <c r="U409" i="37" l="1"/>
  <c r="T409" i="37"/>
  <c r="S409" i="37"/>
  <c r="R410" i="37"/>
  <c r="Q409" i="37"/>
  <c r="W409" i="37"/>
  <c r="V409" i="37"/>
  <c r="G284" i="36"/>
  <c r="E284" i="36"/>
  <c r="D284" i="36"/>
  <c r="C284" i="36"/>
  <c r="F284" i="36"/>
  <c r="B285" i="36"/>
  <c r="A284" i="36"/>
  <c r="G285" i="36" l="1"/>
  <c r="F285" i="36"/>
  <c r="D285" i="36"/>
  <c r="C285" i="36"/>
  <c r="E285" i="36"/>
  <c r="A285" i="36"/>
  <c r="B286" i="36"/>
  <c r="W410" i="37"/>
  <c r="V410" i="37"/>
  <c r="R411" i="37"/>
  <c r="Q410" i="37"/>
  <c r="U410" i="37"/>
  <c r="T410" i="37"/>
  <c r="S410" i="37"/>
  <c r="W411" i="37" l="1"/>
  <c r="V411" i="37"/>
  <c r="U411" i="37"/>
  <c r="T411" i="37"/>
  <c r="R412" i="37"/>
  <c r="S411" i="37"/>
  <c r="Q411" i="37"/>
  <c r="B287" i="36"/>
  <c r="G286" i="36"/>
  <c r="F286" i="36"/>
  <c r="E286" i="36"/>
  <c r="D286" i="36"/>
  <c r="A286" i="36"/>
  <c r="C286" i="36"/>
  <c r="R413" i="37" l="1"/>
  <c r="W412" i="37"/>
  <c r="U412" i="37"/>
  <c r="T412" i="37"/>
  <c r="Q412" i="37"/>
  <c r="V412" i="37"/>
  <c r="S412" i="37"/>
  <c r="B288" i="36"/>
  <c r="F287" i="36"/>
  <c r="E287" i="36"/>
  <c r="G287" i="36"/>
  <c r="D287" i="36"/>
  <c r="A287" i="36"/>
  <c r="C287" i="36"/>
  <c r="A288" i="36" l="1"/>
  <c r="B289" i="36"/>
  <c r="G288" i="36"/>
  <c r="F288" i="36"/>
  <c r="E288" i="36"/>
  <c r="C288" i="36"/>
  <c r="D288" i="36"/>
  <c r="Q413" i="37"/>
  <c r="R414" i="37"/>
  <c r="W413" i="37"/>
  <c r="V413" i="37"/>
  <c r="T413" i="37"/>
  <c r="U413" i="37"/>
  <c r="S413" i="37"/>
  <c r="Q414" i="37" l="1"/>
  <c r="T414" i="37"/>
  <c r="S414" i="37"/>
  <c r="R415" i="37"/>
  <c r="W414" i="37"/>
  <c r="V414" i="37"/>
  <c r="U414" i="37"/>
  <c r="G289" i="36"/>
  <c r="D289" i="36"/>
  <c r="A289" i="36"/>
  <c r="B290" i="36"/>
  <c r="F289" i="36"/>
  <c r="C289" i="36"/>
  <c r="E289" i="36"/>
  <c r="D290" i="36" l="1"/>
  <c r="C290" i="36"/>
  <c r="A290" i="36"/>
  <c r="B291" i="36"/>
  <c r="G290" i="36"/>
  <c r="F290" i="36"/>
  <c r="E290" i="36"/>
  <c r="T415" i="37"/>
  <c r="S415" i="37"/>
  <c r="R416" i="37"/>
  <c r="V415" i="37"/>
  <c r="W415" i="37"/>
  <c r="U415" i="37"/>
  <c r="Q415" i="37"/>
  <c r="B292" i="36" l="1"/>
  <c r="F291" i="36"/>
  <c r="D291" i="36"/>
  <c r="C291" i="36"/>
  <c r="A291" i="36"/>
  <c r="G291" i="36"/>
  <c r="E291" i="36"/>
  <c r="T416" i="37"/>
  <c r="S416" i="37"/>
  <c r="Q416" i="37"/>
  <c r="R417" i="37"/>
  <c r="W416" i="37"/>
  <c r="V416" i="37"/>
  <c r="U416" i="37"/>
  <c r="V417" i="37" l="1"/>
  <c r="U417" i="37"/>
  <c r="R418" i="37"/>
  <c r="W417" i="37"/>
  <c r="S417" i="37"/>
  <c r="Q417" i="37"/>
  <c r="T417" i="37"/>
  <c r="F292" i="36"/>
  <c r="E292" i="36"/>
  <c r="C292" i="36"/>
  <c r="B293" i="36"/>
  <c r="G292" i="36"/>
  <c r="A292" i="36"/>
  <c r="D292" i="36"/>
  <c r="F293" i="36" l="1"/>
  <c r="E293" i="36"/>
  <c r="D293" i="36"/>
  <c r="C293" i="36"/>
  <c r="B294" i="36"/>
  <c r="A293" i="36"/>
  <c r="G293" i="36"/>
  <c r="V418" i="37"/>
  <c r="U418" i="37"/>
  <c r="T418" i="37"/>
  <c r="S418" i="37"/>
  <c r="Q418" i="37"/>
  <c r="R419" i="37"/>
  <c r="W418" i="37"/>
  <c r="W419" i="37" l="1"/>
  <c r="V419" i="37"/>
  <c r="U419" i="37"/>
  <c r="T419" i="37"/>
  <c r="S419" i="37"/>
  <c r="Q419" i="37"/>
  <c r="R420" i="37"/>
  <c r="G294" i="36"/>
  <c r="E294" i="36"/>
  <c r="D294" i="36"/>
  <c r="A294" i="36"/>
  <c r="B295" i="36"/>
  <c r="C294" i="36"/>
  <c r="F294" i="36"/>
  <c r="Q420" i="37" l="1"/>
  <c r="W420" i="37"/>
  <c r="V420" i="37"/>
  <c r="U420" i="37"/>
  <c r="S420" i="37"/>
  <c r="R421" i="37"/>
  <c r="T420" i="37"/>
  <c r="A295" i="36"/>
  <c r="G295" i="36"/>
  <c r="F295" i="36"/>
  <c r="E295" i="36"/>
  <c r="B296" i="36"/>
  <c r="C295" i="36"/>
  <c r="D295" i="36"/>
  <c r="B297" i="36" l="1"/>
  <c r="G296" i="36"/>
  <c r="F296" i="36"/>
  <c r="C296" i="36"/>
  <c r="A296" i="36"/>
  <c r="D296" i="36"/>
  <c r="E296" i="36"/>
  <c r="R422" i="37"/>
  <c r="Q421" i="37"/>
  <c r="W421" i="37"/>
  <c r="T421" i="37"/>
  <c r="S421" i="37"/>
  <c r="U421" i="37"/>
  <c r="V421" i="37"/>
  <c r="S422" i="37" l="1"/>
  <c r="R423" i="37"/>
  <c r="W422" i="37"/>
  <c r="U422" i="37"/>
  <c r="Q422" i="37"/>
  <c r="V422" i="37"/>
  <c r="T422" i="37"/>
  <c r="C297" i="36"/>
  <c r="B298" i="36"/>
  <c r="G297" i="36"/>
  <c r="F297" i="36"/>
  <c r="D297" i="36"/>
  <c r="E297" i="36"/>
  <c r="A297" i="36"/>
  <c r="B299" i="36" l="1"/>
  <c r="E298" i="36"/>
  <c r="C298" i="36"/>
  <c r="A298" i="36"/>
  <c r="F298" i="36"/>
  <c r="D298" i="36"/>
  <c r="G298" i="36"/>
  <c r="S423" i="37"/>
  <c r="Q423" i="37"/>
  <c r="W423" i="37"/>
  <c r="V423" i="37"/>
  <c r="U423" i="37"/>
  <c r="T423" i="37"/>
  <c r="R424" i="37"/>
  <c r="U424" i="37" l="1"/>
  <c r="T424" i="37"/>
  <c r="R425" i="37"/>
  <c r="W424" i="37"/>
  <c r="V424" i="37"/>
  <c r="S424" i="37"/>
  <c r="Q424" i="37"/>
  <c r="E299" i="36"/>
  <c r="D299" i="36"/>
  <c r="A299" i="36"/>
  <c r="B300" i="36"/>
  <c r="F299" i="36"/>
  <c r="C299" i="36"/>
  <c r="G299" i="36"/>
  <c r="G300" i="36" l="1"/>
  <c r="E300" i="36"/>
  <c r="D300" i="36"/>
  <c r="C300" i="36"/>
  <c r="B301" i="36"/>
  <c r="F300" i="36"/>
  <c r="A300" i="36"/>
  <c r="U425" i="37"/>
  <c r="T425" i="37"/>
  <c r="S425" i="37"/>
  <c r="R426" i="37"/>
  <c r="V425" i="37"/>
  <c r="W425" i="37"/>
  <c r="Q425" i="37"/>
  <c r="W426" i="37" l="1"/>
  <c r="V426" i="37"/>
  <c r="R427" i="37"/>
  <c r="S426" i="37"/>
  <c r="U426" i="37"/>
  <c r="T426" i="37"/>
  <c r="Q426" i="37"/>
  <c r="G301" i="36"/>
  <c r="F301" i="36"/>
  <c r="D301" i="36"/>
  <c r="C301" i="36"/>
  <c r="E301" i="36"/>
  <c r="A301" i="36"/>
  <c r="B302" i="36"/>
  <c r="B303" i="36" l="1"/>
  <c r="G302" i="36"/>
  <c r="F302" i="36"/>
  <c r="E302" i="36"/>
  <c r="D302" i="36"/>
  <c r="C302" i="36"/>
  <c r="A302" i="36"/>
  <c r="W427" i="37"/>
  <c r="V427" i="37"/>
  <c r="U427" i="37"/>
  <c r="T427" i="37"/>
  <c r="R428" i="37"/>
  <c r="S427" i="37"/>
  <c r="Q427" i="37"/>
  <c r="R429" i="37" l="1"/>
  <c r="V428" i="37"/>
  <c r="U428" i="37"/>
  <c r="S428" i="37"/>
  <c r="Q428" i="37"/>
  <c r="T428" i="37"/>
  <c r="W428" i="37"/>
  <c r="B304" i="36"/>
  <c r="F303" i="36"/>
  <c r="E303" i="36"/>
  <c r="G303" i="36"/>
  <c r="D303" i="36"/>
  <c r="C303" i="36"/>
  <c r="A303" i="36"/>
  <c r="A304" i="36" l="1"/>
  <c r="B305" i="36"/>
  <c r="G304" i="36"/>
  <c r="F304" i="36"/>
  <c r="E304" i="36"/>
  <c r="D304" i="36"/>
  <c r="C304" i="36"/>
  <c r="Q429" i="37"/>
  <c r="R430" i="37"/>
  <c r="W429" i="37"/>
  <c r="V429" i="37"/>
  <c r="T429" i="37"/>
  <c r="S429" i="37"/>
  <c r="U429" i="37"/>
  <c r="Q430" i="37" l="1"/>
  <c r="U430" i="37"/>
  <c r="T430" i="37"/>
  <c r="R431" i="37"/>
  <c r="W430" i="37"/>
  <c r="S430" i="37"/>
  <c r="V430" i="37"/>
  <c r="G305" i="36"/>
  <c r="D305" i="36"/>
  <c r="A305" i="36"/>
  <c r="F305" i="36"/>
  <c r="E305" i="36"/>
  <c r="B306" i="36"/>
  <c r="C305" i="36"/>
  <c r="T431" i="37" l="1"/>
  <c r="S431" i="37"/>
  <c r="R432" i="37"/>
  <c r="V431" i="37"/>
  <c r="W431" i="37"/>
  <c r="U431" i="37"/>
  <c r="Q431" i="37"/>
  <c r="D306" i="36"/>
  <c r="C306" i="36"/>
  <c r="A306" i="36"/>
  <c r="B307" i="36"/>
  <c r="F306" i="36"/>
  <c r="E306" i="36"/>
  <c r="G306" i="36"/>
  <c r="B308" i="36" l="1"/>
  <c r="F307" i="36"/>
  <c r="D307" i="36"/>
  <c r="C307" i="36"/>
  <c r="A307" i="36"/>
  <c r="G307" i="36"/>
  <c r="E307" i="36"/>
  <c r="T432" i="37"/>
  <c r="S432" i="37"/>
  <c r="Q432" i="37"/>
  <c r="W432" i="37"/>
  <c r="U432" i="37"/>
  <c r="R433" i="37"/>
  <c r="V432" i="37"/>
  <c r="V433" i="37" l="1"/>
  <c r="U433" i="37"/>
  <c r="R434" i="37"/>
  <c r="S433" i="37"/>
  <c r="Q433" i="37"/>
  <c r="W433" i="37"/>
  <c r="T433" i="37"/>
  <c r="F308" i="36"/>
  <c r="E308" i="36"/>
  <c r="C308" i="36"/>
  <c r="G308" i="36"/>
  <c r="D308" i="36"/>
  <c r="B309" i="36"/>
  <c r="A308" i="36"/>
  <c r="F309" i="36" l="1"/>
  <c r="E309" i="36"/>
  <c r="D309" i="36"/>
  <c r="C309" i="36"/>
  <c r="B310" i="36"/>
  <c r="G309" i="36"/>
  <c r="A309" i="36"/>
  <c r="V434" i="37"/>
  <c r="U434" i="37"/>
  <c r="T434" i="37"/>
  <c r="S434" i="37"/>
  <c r="Q434" i="37"/>
  <c r="W434" i="37"/>
  <c r="R435" i="37"/>
  <c r="W435" i="37" l="1"/>
  <c r="R436" i="37"/>
  <c r="V435" i="37"/>
  <c r="U435" i="37"/>
  <c r="T435" i="37"/>
  <c r="S435" i="37"/>
  <c r="Q435" i="37"/>
  <c r="G310" i="36"/>
  <c r="E310" i="36"/>
  <c r="D310" i="36"/>
  <c r="A310" i="36"/>
  <c r="B311" i="36"/>
  <c r="F310" i="36"/>
  <c r="C310" i="36"/>
  <c r="A311" i="36" l="1"/>
  <c r="G311" i="36"/>
  <c r="F311" i="36"/>
  <c r="E311" i="36"/>
  <c r="B312" i="36"/>
  <c r="D311" i="36"/>
  <c r="C311" i="36"/>
  <c r="Q436" i="37"/>
  <c r="W436" i="37"/>
  <c r="V436" i="37"/>
  <c r="U436" i="37"/>
  <c r="S436" i="37"/>
  <c r="R437" i="37"/>
  <c r="T436" i="37"/>
  <c r="R438" i="37" l="1"/>
  <c r="Q437" i="37"/>
  <c r="U437" i="37"/>
  <c r="S437" i="37"/>
  <c r="W437" i="37"/>
  <c r="V437" i="37"/>
  <c r="T437" i="37"/>
  <c r="B313" i="36"/>
  <c r="G312" i="36"/>
  <c r="F312" i="36"/>
  <c r="C312" i="36"/>
  <c r="A312" i="36"/>
  <c r="E312" i="36"/>
  <c r="D312" i="36"/>
  <c r="D313" i="36" l="1"/>
  <c r="C313" i="36"/>
  <c r="B314" i="36"/>
  <c r="G313" i="36"/>
  <c r="F313" i="36"/>
  <c r="A313" i="36"/>
  <c r="E313" i="36"/>
  <c r="S438" i="37"/>
  <c r="R439" i="37"/>
  <c r="W438" i="37"/>
  <c r="U438" i="37"/>
  <c r="T438" i="37"/>
  <c r="Q438" i="37"/>
  <c r="V438" i="37"/>
  <c r="S439" i="37" l="1"/>
  <c r="Q439" i="37"/>
  <c r="R440" i="37"/>
  <c r="W439" i="37"/>
  <c r="V439" i="37"/>
  <c r="U439" i="37"/>
  <c r="T439" i="37"/>
  <c r="D314" i="36"/>
  <c r="G314" i="36"/>
  <c r="E314" i="36"/>
  <c r="C314" i="36"/>
  <c r="A314" i="36"/>
  <c r="B315" i="36"/>
  <c r="F314" i="36"/>
  <c r="D315" i="36" l="1"/>
  <c r="G315" i="36"/>
  <c r="E315" i="36"/>
  <c r="C315" i="36"/>
  <c r="F315" i="36"/>
  <c r="A315" i="36"/>
  <c r="B316" i="36"/>
  <c r="U440" i="37"/>
  <c r="T440" i="37"/>
  <c r="R441" i="37"/>
  <c r="W440" i="37"/>
  <c r="V440" i="37"/>
  <c r="Q440" i="37"/>
  <c r="S440" i="37"/>
  <c r="U441" i="37" l="1"/>
  <c r="T441" i="37"/>
  <c r="S441" i="37"/>
  <c r="W441" i="37"/>
  <c r="Q441" i="37"/>
  <c r="R442" i="37"/>
  <c r="V441" i="37"/>
  <c r="F316" i="36"/>
  <c r="A316" i="36"/>
  <c r="B317" i="36"/>
  <c r="G316" i="36"/>
  <c r="E316" i="36"/>
  <c r="D316" i="36"/>
  <c r="C316" i="36"/>
  <c r="F317" i="36" l="1"/>
  <c r="B318" i="36"/>
  <c r="D317" i="36"/>
  <c r="A317" i="36"/>
  <c r="G317" i="36"/>
  <c r="E317" i="36"/>
  <c r="C317" i="36"/>
  <c r="W442" i="37"/>
  <c r="V442" i="37"/>
  <c r="R443" i="37"/>
  <c r="T442" i="37"/>
  <c r="S442" i="37"/>
  <c r="U442" i="37"/>
  <c r="Q442" i="37"/>
  <c r="W443" i="37" l="1"/>
  <c r="V443" i="37"/>
  <c r="U443" i="37"/>
  <c r="T443" i="37"/>
  <c r="R444" i="37"/>
  <c r="S443" i="37"/>
  <c r="Q443" i="37"/>
  <c r="E318" i="36"/>
  <c r="D318" i="36"/>
  <c r="A318" i="36"/>
  <c r="G318" i="36"/>
  <c r="B319" i="36"/>
  <c r="F318" i="36"/>
  <c r="C318" i="36"/>
  <c r="A319" i="36" l="1"/>
  <c r="B320" i="36"/>
  <c r="F319" i="36"/>
  <c r="E319" i="36"/>
  <c r="D319" i="36"/>
  <c r="C319" i="36"/>
  <c r="G319" i="36"/>
  <c r="R445" i="37"/>
  <c r="W444" i="37"/>
  <c r="V444" i="37"/>
  <c r="T444" i="37"/>
  <c r="S444" i="37"/>
  <c r="Q444" i="37"/>
  <c r="U444" i="37"/>
  <c r="A320" i="36" l="1"/>
  <c r="B321" i="36"/>
  <c r="F320" i="36"/>
  <c r="E320" i="36"/>
  <c r="D320" i="36"/>
  <c r="C320" i="36"/>
  <c r="G320" i="36"/>
  <c r="Q445" i="37"/>
  <c r="R446" i="37"/>
  <c r="W445" i="37"/>
  <c r="V445" i="37"/>
  <c r="T445" i="37"/>
  <c r="U445" i="37"/>
  <c r="S445" i="37"/>
  <c r="Q446" i="37" l="1"/>
  <c r="V446" i="37"/>
  <c r="U446" i="37"/>
  <c r="R447" i="37"/>
  <c r="W446" i="37"/>
  <c r="S446" i="37"/>
  <c r="T446" i="37"/>
  <c r="C321" i="36"/>
  <c r="A321" i="36"/>
  <c r="B322" i="36"/>
  <c r="G321" i="36"/>
  <c r="E321" i="36"/>
  <c r="D321" i="36"/>
  <c r="F321" i="36"/>
  <c r="C322" i="36" l="1"/>
  <c r="B323" i="36"/>
  <c r="F322" i="36"/>
  <c r="D322" i="36"/>
  <c r="A322" i="36"/>
  <c r="G322" i="36"/>
  <c r="E322" i="36"/>
  <c r="T447" i="37"/>
  <c r="S447" i="37"/>
  <c r="R448" i="37"/>
  <c r="V447" i="37"/>
  <c r="W447" i="37"/>
  <c r="U447" i="37"/>
  <c r="Q447" i="37"/>
  <c r="T448" i="37" l="1"/>
  <c r="S448" i="37"/>
  <c r="Q448" i="37"/>
  <c r="R449" i="37"/>
  <c r="V448" i="37"/>
  <c r="U448" i="37"/>
  <c r="W448" i="37"/>
  <c r="E323" i="36"/>
  <c r="G323" i="36"/>
  <c r="F323" i="36"/>
  <c r="C323" i="36"/>
  <c r="D323" i="36"/>
  <c r="B324" i="36"/>
  <c r="A323" i="36"/>
  <c r="E324" i="36" l="1"/>
  <c r="G324" i="36"/>
  <c r="F324" i="36"/>
  <c r="D324" i="36"/>
  <c r="A324" i="36"/>
  <c r="B325" i="36"/>
  <c r="C324" i="36"/>
  <c r="V449" i="37"/>
  <c r="U449" i="37"/>
  <c r="T449" i="37"/>
  <c r="Q449" i="37"/>
  <c r="W449" i="37"/>
  <c r="S449" i="37"/>
  <c r="R450" i="37"/>
  <c r="V450" i="37" l="1"/>
  <c r="U450" i="37"/>
  <c r="T450" i="37"/>
  <c r="S450" i="37"/>
  <c r="Q450" i="37"/>
  <c r="W450" i="37"/>
  <c r="R451" i="37"/>
  <c r="G325" i="36"/>
  <c r="F325" i="36"/>
  <c r="C325" i="36"/>
  <c r="A325" i="36"/>
  <c r="B326" i="36"/>
  <c r="E325" i="36"/>
  <c r="D325" i="36"/>
  <c r="W451" i="37" l="1"/>
  <c r="Q451" i="37"/>
  <c r="R452" i="37"/>
  <c r="V451" i="37"/>
  <c r="U451" i="37"/>
  <c r="T451" i="37"/>
  <c r="S451" i="37"/>
  <c r="G326" i="36"/>
  <c r="D326" i="36"/>
  <c r="C326" i="36"/>
  <c r="A326" i="36"/>
  <c r="B327" i="36"/>
  <c r="E326" i="36"/>
  <c r="F326" i="36"/>
  <c r="B328" i="36" l="1"/>
  <c r="G327" i="36"/>
  <c r="E327" i="36"/>
  <c r="D327" i="36"/>
  <c r="C327" i="36"/>
  <c r="F327" i="36"/>
  <c r="A327" i="36"/>
  <c r="Q452" i="37"/>
  <c r="W452" i="37"/>
  <c r="V452" i="37"/>
  <c r="U452" i="37"/>
  <c r="S452" i="37"/>
  <c r="T452" i="37"/>
  <c r="R453" i="37"/>
  <c r="R454" i="37" l="1"/>
  <c r="Q453" i="37"/>
  <c r="V453" i="37"/>
  <c r="T453" i="37"/>
  <c r="S453" i="37"/>
  <c r="U453" i="37"/>
  <c r="W453" i="37"/>
  <c r="B329" i="36"/>
  <c r="G328" i="36"/>
  <c r="E328" i="36"/>
  <c r="D328" i="36"/>
  <c r="F328" i="36"/>
  <c r="C328" i="36"/>
  <c r="A328" i="36"/>
  <c r="A329" i="36" l="1"/>
  <c r="B330" i="36"/>
  <c r="G329" i="36"/>
  <c r="F329" i="36"/>
  <c r="E329" i="36"/>
  <c r="D329" i="36"/>
  <c r="C329" i="36"/>
  <c r="S454" i="37"/>
  <c r="R455" i="37"/>
  <c r="W454" i="37"/>
  <c r="U454" i="37"/>
  <c r="V454" i="37"/>
  <c r="T454" i="37"/>
  <c r="Q454" i="37"/>
  <c r="S455" i="37" l="1"/>
  <c r="Q455" i="37"/>
  <c r="R456" i="37"/>
  <c r="W455" i="37"/>
  <c r="V455" i="37"/>
  <c r="U455" i="37"/>
  <c r="T455" i="37"/>
  <c r="D330" i="36"/>
  <c r="B331" i="36"/>
  <c r="E330" i="36"/>
  <c r="A330" i="36"/>
  <c r="G330" i="36"/>
  <c r="F330" i="36"/>
  <c r="C330" i="36"/>
  <c r="D331" i="36" l="1"/>
  <c r="F331" i="36"/>
  <c r="E331" i="36"/>
  <c r="A331" i="36"/>
  <c r="B332" i="36"/>
  <c r="G331" i="36"/>
  <c r="C331" i="36"/>
  <c r="U456" i="37"/>
  <c r="T456" i="37"/>
  <c r="R457" i="37"/>
  <c r="W456" i="37"/>
  <c r="S456" i="37"/>
  <c r="Q456" i="37"/>
  <c r="V456" i="37"/>
  <c r="U457" i="37" l="1"/>
  <c r="T457" i="37"/>
  <c r="S457" i="37"/>
  <c r="V457" i="37"/>
  <c r="Q457" i="37"/>
  <c r="R458" i="37"/>
  <c r="W457" i="37"/>
  <c r="F332" i="36"/>
  <c r="B333" i="36"/>
  <c r="G332" i="36"/>
  <c r="E332" i="36"/>
  <c r="D332" i="36"/>
  <c r="C332" i="36"/>
  <c r="A332" i="36"/>
  <c r="F333" i="36" l="1"/>
  <c r="B334" i="36"/>
  <c r="G333" i="36"/>
  <c r="E333" i="36"/>
  <c r="D333" i="36"/>
  <c r="C333" i="36"/>
  <c r="A333" i="36"/>
  <c r="W458" i="37"/>
  <c r="V458" i="37"/>
  <c r="R459" i="37"/>
  <c r="U458" i="37"/>
  <c r="T458" i="37"/>
  <c r="Q458" i="37"/>
  <c r="S458" i="37"/>
  <c r="W459" i="37" l="1"/>
  <c r="V459" i="37"/>
  <c r="U459" i="37"/>
  <c r="T459" i="37"/>
  <c r="R460" i="37"/>
  <c r="S459" i="37"/>
  <c r="Q459" i="37"/>
  <c r="C334" i="36"/>
  <c r="B335" i="36"/>
  <c r="G334" i="36"/>
  <c r="E334" i="36"/>
  <c r="D334" i="36"/>
  <c r="F334" i="36"/>
  <c r="A334" i="36"/>
  <c r="A335" i="36" l="1"/>
  <c r="F335" i="36"/>
  <c r="D335" i="36"/>
  <c r="C335" i="36"/>
  <c r="G335" i="36"/>
  <c r="E335" i="36"/>
  <c r="B336" i="36"/>
  <c r="R461" i="37"/>
  <c r="W460" i="37"/>
  <c r="U460" i="37"/>
  <c r="T460" i="37"/>
  <c r="S460" i="37"/>
  <c r="Q460" i="37"/>
  <c r="V460" i="37"/>
  <c r="A336" i="36" l="1"/>
  <c r="G336" i="36"/>
  <c r="F336" i="36"/>
  <c r="D336" i="36"/>
  <c r="C336" i="36"/>
  <c r="B337" i="36"/>
  <c r="E336" i="36"/>
  <c r="Q461" i="37"/>
  <c r="R462" i="37"/>
  <c r="W461" i="37"/>
  <c r="V461" i="37"/>
  <c r="T461" i="37"/>
  <c r="S461" i="37"/>
  <c r="U461" i="37"/>
  <c r="Q462" i="37" l="1"/>
  <c r="W462" i="37"/>
  <c r="V462" i="37"/>
  <c r="S462" i="37"/>
  <c r="R463" i="37"/>
  <c r="U462" i="37"/>
  <c r="T462" i="37"/>
  <c r="C337" i="36"/>
  <c r="B338" i="36"/>
  <c r="G337" i="36"/>
  <c r="F337" i="36"/>
  <c r="E337" i="36"/>
  <c r="D337" i="36"/>
  <c r="A337" i="36"/>
  <c r="T463" i="37" l="1"/>
  <c r="S463" i="37"/>
  <c r="R464" i="37"/>
  <c r="V463" i="37"/>
  <c r="W463" i="37"/>
  <c r="U463" i="37"/>
  <c r="Q463" i="37"/>
  <c r="C338" i="36"/>
  <c r="G338" i="36"/>
  <c r="D338" i="36"/>
  <c r="A338" i="36"/>
  <c r="F338" i="36"/>
  <c r="E338" i="36"/>
  <c r="B339" i="36"/>
  <c r="E339" i="36" l="1"/>
  <c r="D339" i="36"/>
  <c r="C339" i="36"/>
  <c r="A339" i="36"/>
  <c r="B340" i="36"/>
  <c r="G339" i="36"/>
  <c r="F339" i="36"/>
  <c r="T464" i="37"/>
  <c r="S464" i="37"/>
  <c r="Q464" i="37"/>
  <c r="R465" i="37"/>
  <c r="W464" i="37"/>
  <c r="V464" i="37"/>
  <c r="U464" i="37"/>
  <c r="V465" i="37" l="1"/>
  <c r="U465" i="37"/>
  <c r="W465" i="37"/>
  <c r="S465" i="37"/>
  <c r="R466" i="37"/>
  <c r="Q465" i="37"/>
  <c r="T465" i="37"/>
  <c r="E340" i="36"/>
  <c r="G340" i="36"/>
  <c r="F340" i="36"/>
  <c r="D340" i="36"/>
  <c r="C340" i="36"/>
  <c r="B341" i="36"/>
  <c r="A340" i="36"/>
  <c r="G341" i="36" l="1"/>
  <c r="B342" i="36"/>
  <c r="E341" i="36"/>
  <c r="D341" i="36"/>
  <c r="A341" i="36"/>
  <c r="C341" i="36"/>
  <c r="F341" i="36"/>
  <c r="V466" i="37"/>
  <c r="U466" i="37"/>
  <c r="T466" i="37"/>
  <c r="S466" i="37"/>
  <c r="Q466" i="37"/>
  <c r="R467" i="37"/>
  <c r="W466" i="37"/>
  <c r="W467" i="37" l="1"/>
  <c r="Q467" i="37"/>
  <c r="R468" i="37"/>
  <c r="V467" i="37"/>
  <c r="U467" i="37"/>
  <c r="T467" i="37"/>
  <c r="S467" i="37"/>
  <c r="G342" i="36"/>
  <c r="A342" i="36"/>
  <c r="B343" i="36"/>
  <c r="F342" i="36"/>
  <c r="E342" i="36"/>
  <c r="D342" i="36"/>
  <c r="C342" i="36"/>
  <c r="B344" i="36" l="1"/>
  <c r="E343" i="36"/>
  <c r="D343" i="36"/>
  <c r="C343" i="36"/>
  <c r="A343" i="36"/>
  <c r="F343" i="36"/>
  <c r="G343" i="36"/>
  <c r="Q468" i="37"/>
  <c r="W468" i="37"/>
  <c r="V468" i="37"/>
  <c r="U468" i="37"/>
  <c r="S468" i="37"/>
  <c r="R469" i="37"/>
  <c r="T468" i="37"/>
  <c r="R470" i="37" l="1"/>
  <c r="Q469" i="37"/>
  <c r="W469" i="37"/>
  <c r="U469" i="37"/>
  <c r="T469" i="37"/>
  <c r="V469" i="37"/>
  <c r="S469" i="37"/>
  <c r="B345" i="36"/>
  <c r="F344" i="36"/>
  <c r="E344" i="36"/>
  <c r="C344" i="36"/>
  <c r="A344" i="36"/>
  <c r="D344" i="36"/>
  <c r="G344" i="36"/>
  <c r="B346" i="36" l="1"/>
  <c r="G345" i="36"/>
  <c r="F345" i="36"/>
  <c r="E345" i="36"/>
  <c r="D345" i="36"/>
  <c r="C345" i="36"/>
  <c r="A345" i="36"/>
  <c r="S470" i="37"/>
  <c r="R471" i="37"/>
  <c r="W470" i="37"/>
  <c r="U470" i="37"/>
  <c r="V470" i="37"/>
  <c r="T470" i="37"/>
  <c r="Q470" i="37"/>
  <c r="S471" i="37" l="1"/>
  <c r="Q471" i="37"/>
  <c r="T471" i="37"/>
  <c r="R472" i="37"/>
  <c r="W471" i="37"/>
  <c r="U471" i="37"/>
  <c r="V471" i="37"/>
  <c r="D346" i="36"/>
  <c r="B347" i="36"/>
  <c r="G346" i="36"/>
  <c r="F346" i="36"/>
  <c r="A346" i="36"/>
  <c r="E346" i="36"/>
  <c r="C346" i="36"/>
  <c r="U472" i="37" l="1"/>
  <c r="T472" i="37"/>
  <c r="R473" i="37"/>
  <c r="W472" i="37"/>
  <c r="V472" i="37"/>
  <c r="S472" i="37"/>
  <c r="Q472" i="37"/>
  <c r="D347" i="36"/>
  <c r="C347" i="36"/>
  <c r="B348" i="36"/>
  <c r="G347" i="36"/>
  <c r="F347" i="36"/>
  <c r="E347" i="36"/>
  <c r="A347" i="36"/>
  <c r="F348" i="36" l="1"/>
  <c r="G348" i="36"/>
  <c r="E348" i="36"/>
  <c r="D348" i="36"/>
  <c r="C348" i="36"/>
  <c r="A348" i="36"/>
  <c r="B349" i="36"/>
  <c r="U473" i="37"/>
  <c r="T473" i="37"/>
  <c r="S473" i="37"/>
  <c r="R474" i="37"/>
  <c r="W473" i="37"/>
  <c r="V473" i="37"/>
  <c r="Q473" i="37"/>
  <c r="W474" i="37" l="1"/>
  <c r="V474" i="37"/>
  <c r="R475" i="37"/>
  <c r="U474" i="37"/>
  <c r="T474" i="37"/>
  <c r="S474" i="37"/>
  <c r="Q474" i="37"/>
  <c r="F349" i="36"/>
  <c r="G349" i="36"/>
  <c r="D349" i="36"/>
  <c r="C349" i="36"/>
  <c r="E349" i="36"/>
  <c r="B350" i="36"/>
  <c r="A349" i="36"/>
  <c r="A350" i="36" l="1"/>
  <c r="B351" i="36"/>
  <c r="G350" i="36"/>
  <c r="F350" i="36"/>
  <c r="E350" i="36"/>
  <c r="D350" i="36"/>
  <c r="C350" i="36"/>
  <c r="W475" i="37"/>
  <c r="V475" i="37"/>
  <c r="U475" i="37"/>
  <c r="T475" i="37"/>
  <c r="Q475" i="37"/>
  <c r="R476" i="37"/>
  <c r="S475" i="37"/>
  <c r="R477" i="37" l="1"/>
  <c r="V476" i="37"/>
  <c r="U476" i="37"/>
  <c r="T476" i="37"/>
  <c r="S476" i="37"/>
  <c r="W476" i="37"/>
  <c r="Q476" i="37"/>
  <c r="A351" i="36"/>
  <c r="B352" i="36"/>
  <c r="G351" i="36"/>
  <c r="D351" i="36"/>
  <c r="C351" i="36"/>
  <c r="E351" i="36"/>
  <c r="F351" i="36"/>
  <c r="A352" i="36" l="1"/>
  <c r="E352" i="36"/>
  <c r="D352" i="36"/>
  <c r="B353" i="36"/>
  <c r="F352" i="36"/>
  <c r="C352" i="36"/>
  <c r="G352" i="36"/>
  <c r="Q477" i="37"/>
  <c r="R478" i="37"/>
  <c r="W477" i="37"/>
  <c r="V477" i="37"/>
  <c r="T477" i="37"/>
  <c r="U477" i="37"/>
  <c r="S477" i="37"/>
  <c r="W478" i="37" l="1"/>
  <c r="Q478" i="37"/>
  <c r="R479" i="37"/>
  <c r="T478" i="37"/>
  <c r="S478" i="37"/>
  <c r="V478" i="37"/>
  <c r="U478" i="37"/>
  <c r="C353" i="36"/>
  <c r="G353" i="36"/>
  <c r="F353" i="36"/>
  <c r="E353" i="36"/>
  <c r="D353" i="36"/>
  <c r="A353" i="36"/>
  <c r="B354" i="36"/>
  <c r="T479" i="37" l="1"/>
  <c r="S479" i="37"/>
  <c r="R480" i="37"/>
  <c r="V479" i="37"/>
  <c r="Q479" i="37"/>
  <c r="W479" i="37"/>
  <c r="U479" i="37"/>
  <c r="C354" i="36"/>
  <c r="B355" i="36"/>
  <c r="F354" i="36"/>
  <c r="E354" i="36"/>
  <c r="A354" i="36"/>
  <c r="G354" i="36"/>
  <c r="D354" i="36"/>
  <c r="E355" i="36" l="1"/>
  <c r="A355" i="36"/>
  <c r="B356" i="36"/>
  <c r="G355" i="36"/>
  <c r="F355" i="36"/>
  <c r="D355" i="36"/>
  <c r="C355" i="36"/>
  <c r="R481" i="37"/>
  <c r="T480" i="37"/>
  <c r="S480" i="37"/>
  <c r="Q480" i="37"/>
  <c r="W480" i="37"/>
  <c r="V480" i="37"/>
  <c r="U480" i="37"/>
  <c r="V481" i="37" l="1"/>
  <c r="U481" i="37"/>
  <c r="R482" i="37"/>
  <c r="W481" i="37"/>
  <c r="S481" i="37"/>
  <c r="Q481" i="37"/>
  <c r="T481" i="37"/>
  <c r="E356" i="36"/>
  <c r="B357" i="36"/>
  <c r="F356" i="36"/>
  <c r="D356" i="36"/>
  <c r="C356" i="36"/>
  <c r="A356" i="36"/>
  <c r="G356" i="36"/>
  <c r="G357" i="36" l="1"/>
  <c r="F357" i="36"/>
  <c r="E357" i="36"/>
  <c r="C357" i="36"/>
  <c r="D357" i="36"/>
  <c r="B358" i="36"/>
  <c r="A357" i="36"/>
  <c r="V482" i="37"/>
  <c r="U482" i="37"/>
  <c r="T482" i="37"/>
  <c r="S482" i="37"/>
  <c r="Q482" i="37"/>
  <c r="R483" i="37"/>
  <c r="W482" i="37"/>
  <c r="G358" i="36" l="1"/>
  <c r="B359" i="36"/>
  <c r="F358" i="36"/>
  <c r="E358" i="36"/>
  <c r="D358" i="36"/>
  <c r="C358" i="36"/>
  <c r="A358" i="36"/>
  <c r="W483" i="37"/>
  <c r="T483" i="37"/>
  <c r="V483" i="37"/>
  <c r="U483" i="37"/>
  <c r="Q483" i="37"/>
  <c r="R484" i="37"/>
  <c r="S483" i="37"/>
  <c r="Q484" i="37" l="1"/>
  <c r="W484" i="37"/>
  <c r="V484" i="37"/>
  <c r="U484" i="37"/>
  <c r="S484" i="37"/>
  <c r="R485" i="37"/>
  <c r="T484" i="37"/>
  <c r="B360" i="36"/>
  <c r="G359" i="36"/>
  <c r="F359" i="36"/>
  <c r="C359" i="36"/>
  <c r="A359" i="36"/>
  <c r="E359" i="36"/>
  <c r="D359" i="36"/>
  <c r="B361" i="36" l="1"/>
  <c r="D360" i="36"/>
  <c r="C360" i="36"/>
  <c r="G360" i="36"/>
  <c r="F360" i="36"/>
  <c r="E360" i="36"/>
  <c r="A360" i="36"/>
  <c r="R486" i="37"/>
  <c r="V485" i="37"/>
  <c r="Q485" i="37"/>
  <c r="W485" i="37"/>
  <c r="U485" i="37"/>
  <c r="T485" i="37"/>
  <c r="S485" i="37"/>
  <c r="S486" i="37" l="1"/>
  <c r="R487" i="37"/>
  <c r="W486" i="37"/>
  <c r="U486" i="37"/>
  <c r="V486" i="37"/>
  <c r="T486" i="37"/>
  <c r="Q486" i="37"/>
  <c r="G361" i="36"/>
  <c r="F361" i="36"/>
  <c r="E361" i="36"/>
  <c r="D361" i="36"/>
  <c r="C361" i="36"/>
  <c r="A361" i="36"/>
  <c r="B362" i="36"/>
  <c r="D362" i="36" l="1"/>
  <c r="G362" i="36"/>
  <c r="E362" i="36"/>
  <c r="C362" i="36"/>
  <c r="B363" i="36"/>
  <c r="F362" i="36"/>
  <c r="A362" i="36"/>
  <c r="U487" i="37"/>
  <c r="S487" i="37"/>
  <c r="Q487" i="37"/>
  <c r="V487" i="37"/>
  <c r="R488" i="37"/>
  <c r="T487" i="37"/>
  <c r="W487" i="37"/>
  <c r="U488" i="37" l="1"/>
  <c r="T488" i="37"/>
  <c r="Q488" i="37"/>
  <c r="R489" i="37"/>
  <c r="W488" i="37"/>
  <c r="V488" i="37"/>
  <c r="S488" i="37"/>
  <c r="D363" i="36"/>
  <c r="A363" i="36"/>
  <c r="B364" i="36"/>
  <c r="G363" i="36"/>
  <c r="F363" i="36"/>
  <c r="E363" i="36"/>
  <c r="C363" i="36"/>
  <c r="F364" i="36" l="1"/>
  <c r="B365" i="36"/>
  <c r="D364" i="36"/>
  <c r="C364" i="36"/>
  <c r="A364" i="36"/>
  <c r="G364" i="36"/>
  <c r="E364" i="36"/>
  <c r="W489" i="37"/>
  <c r="U489" i="37"/>
  <c r="T489" i="37"/>
  <c r="S489" i="37"/>
  <c r="R490" i="37"/>
  <c r="V489" i="37"/>
  <c r="Q489" i="37"/>
  <c r="W490" i="37" l="1"/>
  <c r="V490" i="37"/>
  <c r="S490" i="37"/>
  <c r="R491" i="37"/>
  <c r="U490" i="37"/>
  <c r="T490" i="37"/>
  <c r="Q490" i="37"/>
  <c r="F365" i="36"/>
  <c r="E365" i="36"/>
  <c r="D365" i="36"/>
  <c r="A365" i="36"/>
  <c r="B366" i="36"/>
  <c r="G365" i="36"/>
  <c r="C365" i="36"/>
  <c r="B367" i="36" l="1"/>
  <c r="G366" i="36"/>
  <c r="F366" i="36"/>
  <c r="E366" i="36"/>
  <c r="D366" i="36"/>
  <c r="C366" i="36"/>
  <c r="A366" i="36"/>
  <c r="R492" i="37"/>
  <c r="W491" i="37"/>
  <c r="V491" i="37"/>
  <c r="U491" i="37"/>
  <c r="T491" i="37"/>
  <c r="Q491" i="37"/>
  <c r="S491" i="37"/>
  <c r="R493" i="37" l="1"/>
  <c r="U492" i="37"/>
  <c r="V492" i="37"/>
  <c r="S492" i="37"/>
  <c r="Q492" i="37"/>
  <c r="W492" i="37"/>
  <c r="T492" i="37"/>
  <c r="A367" i="36"/>
  <c r="B368" i="36"/>
  <c r="F367" i="36"/>
  <c r="E367" i="36"/>
  <c r="G367" i="36"/>
  <c r="D367" i="36"/>
  <c r="C367" i="36"/>
  <c r="A368" i="36" l="1"/>
  <c r="C368" i="36"/>
  <c r="B369" i="36"/>
  <c r="G368" i="36"/>
  <c r="F368" i="36"/>
  <c r="E368" i="36"/>
  <c r="D368" i="36"/>
  <c r="Q493" i="37"/>
  <c r="R494" i="37"/>
  <c r="W493" i="37"/>
  <c r="V493" i="37"/>
  <c r="T493" i="37"/>
  <c r="U493" i="37"/>
  <c r="S493" i="37"/>
  <c r="W494" i="37" l="1"/>
  <c r="T494" i="37"/>
  <c r="Q494" i="37"/>
  <c r="S494" i="37"/>
  <c r="R495" i="37"/>
  <c r="V494" i="37"/>
  <c r="U494" i="37"/>
  <c r="C369" i="36"/>
  <c r="B370" i="36"/>
  <c r="F369" i="36"/>
  <c r="E369" i="36"/>
  <c r="D369" i="36"/>
  <c r="A369" i="36"/>
  <c r="G369" i="36"/>
  <c r="T495" i="37" l="1"/>
  <c r="S495" i="37"/>
  <c r="R496" i="37"/>
  <c r="V495" i="37"/>
  <c r="W495" i="37"/>
  <c r="U495" i="37"/>
  <c r="Q495" i="37"/>
  <c r="C370" i="36"/>
  <c r="G370" i="36"/>
  <c r="F370" i="36"/>
  <c r="D370" i="36"/>
  <c r="B371" i="36"/>
  <c r="E370" i="36"/>
  <c r="A370" i="36"/>
  <c r="E371" i="36" l="1"/>
  <c r="C371" i="36"/>
  <c r="B372" i="36"/>
  <c r="G371" i="36"/>
  <c r="F371" i="36"/>
  <c r="D371" i="36"/>
  <c r="A371" i="36"/>
  <c r="R497" i="37"/>
  <c r="V496" i="37"/>
  <c r="T496" i="37"/>
  <c r="S496" i="37"/>
  <c r="Q496" i="37"/>
  <c r="U496" i="37"/>
  <c r="W496" i="37"/>
  <c r="V497" i="37" l="1"/>
  <c r="U497" i="37"/>
  <c r="R498" i="37"/>
  <c r="W497" i="37"/>
  <c r="S497" i="37"/>
  <c r="Q497" i="37"/>
  <c r="T497" i="37"/>
  <c r="E372" i="36"/>
  <c r="D372" i="36"/>
  <c r="B373" i="36"/>
  <c r="F372" i="36"/>
  <c r="C372" i="36"/>
  <c r="A372" i="36"/>
  <c r="G372" i="36"/>
  <c r="G373" i="36" l="1"/>
  <c r="E373" i="36"/>
  <c r="D373" i="36"/>
  <c r="B374" i="36"/>
  <c r="C373" i="36"/>
  <c r="F373" i="36"/>
  <c r="A373" i="36"/>
  <c r="V498" i="37"/>
  <c r="U498" i="37"/>
  <c r="T498" i="37"/>
  <c r="S498" i="37"/>
  <c r="Q498" i="37"/>
  <c r="R499" i="37"/>
  <c r="W498" i="37"/>
  <c r="W499" i="37" l="1"/>
  <c r="T499" i="37"/>
  <c r="Q499" i="37"/>
  <c r="U499" i="37"/>
  <c r="S499" i="37"/>
  <c r="R500" i="37"/>
  <c r="V499" i="37"/>
  <c r="G374" i="36"/>
  <c r="F374" i="36"/>
  <c r="A374" i="36"/>
  <c r="B375" i="36"/>
  <c r="E374" i="36"/>
  <c r="D374" i="36"/>
  <c r="C374" i="36"/>
  <c r="B376" i="36" l="1"/>
  <c r="G375" i="36"/>
  <c r="F375" i="36"/>
  <c r="E375" i="36"/>
  <c r="D375" i="36"/>
  <c r="C375" i="36"/>
  <c r="A375" i="36"/>
  <c r="Q500" i="37"/>
  <c r="R501" i="37"/>
  <c r="W500" i="37"/>
  <c r="V500" i="37"/>
  <c r="U500" i="37"/>
  <c r="T500" i="37"/>
  <c r="S500" i="37"/>
  <c r="R502" i="37" l="1"/>
  <c r="V501" i="37"/>
  <c r="S501" i="37"/>
  <c r="Q501" i="37"/>
  <c r="W501" i="37"/>
  <c r="U501" i="37"/>
  <c r="T501" i="37"/>
  <c r="B377" i="36"/>
  <c r="F376" i="36"/>
  <c r="E376" i="36"/>
  <c r="A376" i="36"/>
  <c r="G376" i="36"/>
  <c r="C376" i="36"/>
  <c r="D376" i="36"/>
  <c r="A377" i="36" l="1"/>
  <c r="B378" i="36"/>
  <c r="D377" i="36"/>
  <c r="C377" i="36"/>
  <c r="G377" i="36"/>
  <c r="E377" i="36"/>
  <c r="F377" i="36"/>
  <c r="S502" i="37"/>
  <c r="R503" i="37"/>
  <c r="W502" i="37"/>
  <c r="V502" i="37"/>
  <c r="U502" i="37"/>
  <c r="T502" i="37"/>
  <c r="Q502" i="37"/>
  <c r="U503" i="37" l="1"/>
  <c r="T503" i="37"/>
  <c r="S503" i="37"/>
  <c r="Q503" i="37"/>
  <c r="R504" i="37"/>
  <c r="W503" i="37"/>
  <c r="V503" i="37"/>
  <c r="D378" i="36"/>
  <c r="A378" i="36"/>
  <c r="B379" i="36"/>
  <c r="G378" i="36"/>
  <c r="F378" i="36"/>
  <c r="E378" i="36"/>
  <c r="C378" i="36"/>
  <c r="D379" i="36" l="1"/>
  <c r="C379" i="36"/>
  <c r="G379" i="36"/>
  <c r="A379" i="36"/>
  <c r="F379" i="36"/>
  <c r="B380" i="36"/>
  <c r="E379" i="36"/>
  <c r="U504" i="37"/>
  <c r="T504" i="37"/>
  <c r="Q504" i="37"/>
  <c r="R505" i="37"/>
  <c r="W504" i="37"/>
  <c r="V504" i="37"/>
  <c r="S504" i="37"/>
  <c r="F380" i="36" l="1"/>
  <c r="D380" i="36"/>
  <c r="C380" i="36"/>
  <c r="G380" i="36"/>
  <c r="E380" i="36"/>
  <c r="A380" i="36"/>
  <c r="B381" i="36"/>
  <c r="W505" i="37"/>
  <c r="V505" i="37"/>
  <c r="U505" i="37"/>
  <c r="T505" i="37"/>
  <c r="S505" i="37"/>
  <c r="Q505" i="37"/>
  <c r="R506" i="37"/>
  <c r="W506" i="37" l="1"/>
  <c r="V506" i="37"/>
  <c r="S506" i="37"/>
  <c r="U506" i="37"/>
  <c r="T506" i="37"/>
  <c r="Q506" i="37"/>
  <c r="F381" i="36"/>
  <c r="E381" i="36"/>
  <c r="B382" i="36"/>
  <c r="G381" i="36"/>
  <c r="D381" i="36"/>
  <c r="C381" i="36"/>
  <c r="A381" i="36"/>
  <c r="F382" i="36" l="1"/>
  <c r="E382" i="36"/>
  <c r="D382" i="36"/>
  <c r="C382" i="36"/>
  <c r="A382" i="36"/>
  <c r="G382" i="36"/>
  <c r="B383" i="36"/>
  <c r="G383" i="36" l="1"/>
  <c r="A383" i="36"/>
  <c r="B384" i="36"/>
  <c r="F383" i="36"/>
  <c r="D383" i="36"/>
  <c r="C383" i="36"/>
  <c r="E383" i="36"/>
  <c r="A384" i="36" l="1"/>
  <c r="B385" i="36"/>
  <c r="G384" i="36"/>
  <c r="F384" i="36"/>
  <c r="E384" i="36"/>
  <c r="C384" i="36"/>
  <c r="D384" i="36"/>
  <c r="B386" i="36" l="1"/>
  <c r="C385" i="36"/>
  <c r="A385" i="36"/>
  <c r="G385" i="36"/>
  <c r="F385" i="36"/>
  <c r="E385" i="36"/>
  <c r="D385" i="36"/>
  <c r="C386" i="36" l="1"/>
  <c r="B387" i="36"/>
  <c r="G386" i="36"/>
  <c r="F386" i="36"/>
  <c r="A386" i="36"/>
  <c r="E386" i="36"/>
  <c r="D386" i="36"/>
  <c r="E387" i="36" l="1"/>
  <c r="D387" i="36"/>
  <c r="C387" i="36"/>
  <c r="G387" i="36"/>
  <c r="F387" i="36"/>
  <c r="B388" i="36"/>
  <c r="A387" i="36"/>
  <c r="E388" i="36" l="1"/>
  <c r="D388" i="36"/>
  <c r="B389" i="36"/>
  <c r="G388" i="36"/>
  <c r="F388" i="36"/>
  <c r="C388" i="36"/>
  <c r="A388" i="36"/>
  <c r="G389" i="36" l="1"/>
  <c r="F389" i="36"/>
  <c r="E389" i="36"/>
  <c r="D389" i="36"/>
  <c r="B390" i="36"/>
  <c r="C389" i="36"/>
  <c r="A389" i="36"/>
  <c r="G390" i="36" l="1"/>
  <c r="F390" i="36"/>
  <c r="E390" i="36"/>
  <c r="A390" i="36"/>
  <c r="B391" i="36"/>
  <c r="D390" i="36"/>
  <c r="C390" i="36"/>
  <c r="B392" i="36" l="1"/>
  <c r="G391" i="36"/>
  <c r="F391" i="36"/>
  <c r="D391" i="36"/>
  <c r="E391" i="36"/>
  <c r="C391" i="36"/>
  <c r="A391" i="36"/>
  <c r="B393" i="36" l="1"/>
  <c r="A392" i="36"/>
  <c r="G392" i="36"/>
  <c r="F392" i="36"/>
  <c r="E392" i="36"/>
  <c r="D392" i="36"/>
  <c r="C392" i="36"/>
  <c r="A393" i="36" l="1"/>
  <c r="B394" i="36"/>
  <c r="F393" i="36"/>
  <c r="G393" i="36"/>
  <c r="E393" i="36"/>
  <c r="D393" i="36"/>
  <c r="C393" i="36"/>
  <c r="D394" i="36" l="1"/>
  <c r="C394" i="36"/>
  <c r="A394" i="36"/>
  <c r="G394" i="36"/>
  <c r="F394" i="36"/>
  <c r="E394" i="36"/>
  <c r="B395" i="36"/>
  <c r="D395" i="36" l="1"/>
  <c r="C395" i="36"/>
  <c r="F395" i="36"/>
  <c r="E395" i="36"/>
  <c r="A395" i="36"/>
  <c r="B396" i="36"/>
  <c r="G395" i="36"/>
  <c r="F396" i="36" l="1"/>
  <c r="E396" i="36"/>
  <c r="D396" i="36"/>
  <c r="C396" i="36"/>
  <c r="A396" i="36"/>
  <c r="B397" i="36"/>
  <c r="G396" i="36"/>
  <c r="F397" i="36" l="1"/>
  <c r="E397" i="36"/>
  <c r="G397" i="36"/>
  <c r="D397" i="36"/>
  <c r="C397" i="36"/>
  <c r="A397" i="36"/>
  <c r="B398" i="36"/>
  <c r="G398" i="36" l="1"/>
  <c r="F398" i="36"/>
  <c r="E398" i="36"/>
  <c r="C398" i="36"/>
  <c r="B399" i="36"/>
  <c r="A398" i="36"/>
  <c r="D398" i="36"/>
  <c r="G399" i="36" l="1"/>
  <c r="A399" i="36"/>
  <c r="F399" i="36"/>
  <c r="E399" i="36"/>
  <c r="C399" i="36"/>
  <c r="D399" i="36"/>
  <c r="B400" i="36"/>
  <c r="A400" i="36" l="1"/>
  <c r="B401" i="36"/>
  <c r="G400" i="36"/>
  <c r="E400" i="36"/>
  <c r="F400" i="36"/>
  <c r="D400" i="36"/>
  <c r="C400" i="36"/>
  <c r="B402" i="36" l="1"/>
  <c r="G401" i="36"/>
  <c r="C401" i="36"/>
  <c r="A401" i="36"/>
  <c r="F401" i="36"/>
  <c r="E401" i="36"/>
  <c r="D401" i="36"/>
  <c r="C402" i="36" l="1"/>
  <c r="B403" i="36"/>
  <c r="G402" i="36"/>
  <c r="D402" i="36"/>
  <c r="A402" i="36"/>
  <c r="E402" i="36"/>
  <c r="F402" i="36"/>
  <c r="B404" i="36" l="1"/>
  <c r="E403" i="36"/>
  <c r="D403" i="36"/>
  <c r="C403" i="36"/>
  <c r="F403" i="36"/>
  <c r="A403" i="36"/>
  <c r="G403" i="36"/>
  <c r="E404" i="36" l="1"/>
  <c r="D404" i="36"/>
  <c r="B405" i="36"/>
  <c r="C404" i="36"/>
  <c r="A404" i="36"/>
  <c r="F404" i="36"/>
  <c r="G404" i="36"/>
  <c r="G405" i="36" l="1"/>
  <c r="F405" i="36"/>
  <c r="E405" i="36"/>
  <c r="D405" i="36"/>
  <c r="B406" i="36"/>
  <c r="C405" i="36"/>
  <c r="A405" i="36"/>
  <c r="G406" i="36" l="1"/>
  <c r="F406" i="36"/>
  <c r="D406" i="36"/>
  <c r="E406" i="36"/>
  <c r="C406" i="36"/>
  <c r="A406" i="36"/>
  <c r="B407" i="36"/>
  <c r="B408" i="36" l="1"/>
  <c r="G407" i="36"/>
  <c r="F407" i="36"/>
  <c r="D407" i="36"/>
  <c r="E407" i="36"/>
  <c r="A407" i="36"/>
  <c r="C407" i="36"/>
  <c r="B409" i="36" l="1"/>
  <c r="F408" i="36"/>
  <c r="A408" i="36"/>
  <c r="G408" i="36"/>
  <c r="E408" i="36"/>
  <c r="C408" i="36"/>
  <c r="D408" i="36"/>
  <c r="B410" i="36" l="1"/>
  <c r="A409" i="36"/>
  <c r="F409" i="36"/>
  <c r="G409" i="36"/>
  <c r="E409" i="36"/>
  <c r="D409" i="36"/>
  <c r="C409" i="36"/>
  <c r="B411" i="36" l="1"/>
  <c r="E410" i="36"/>
  <c r="D410" i="36"/>
  <c r="C410" i="36"/>
  <c r="A410" i="36"/>
  <c r="G410" i="36"/>
  <c r="F410" i="36"/>
  <c r="G411" i="36" l="1"/>
  <c r="E411" i="36"/>
  <c r="D411" i="36"/>
  <c r="B412" i="36"/>
  <c r="F411" i="36"/>
  <c r="C411" i="36"/>
  <c r="A411" i="36"/>
  <c r="G412" i="36" l="1"/>
  <c r="D412" i="36"/>
  <c r="B413" i="36"/>
  <c r="F412" i="36"/>
  <c r="E412" i="36"/>
  <c r="C412" i="36"/>
  <c r="A412" i="36"/>
  <c r="B414" i="36" l="1"/>
  <c r="G413" i="36"/>
  <c r="C413" i="36"/>
  <c r="A413" i="36"/>
  <c r="F413" i="36"/>
  <c r="E413" i="36"/>
  <c r="D413" i="36"/>
  <c r="B415" i="36" l="1"/>
  <c r="F414" i="36"/>
  <c r="D414" i="36"/>
  <c r="C414" i="36"/>
  <c r="G414" i="36"/>
  <c r="E414" i="36"/>
  <c r="A414" i="36"/>
  <c r="A415" i="36" l="1"/>
  <c r="B416" i="36"/>
  <c r="G415" i="36"/>
  <c r="F415" i="36"/>
  <c r="E415" i="36"/>
  <c r="D415" i="36"/>
  <c r="C415" i="36"/>
  <c r="D416" i="36" l="1"/>
  <c r="G416" i="36"/>
  <c r="A416" i="36"/>
  <c r="B417" i="36"/>
  <c r="F416" i="36"/>
  <c r="C416" i="36"/>
  <c r="E416" i="36"/>
  <c r="D417" i="36" l="1"/>
  <c r="C417" i="36"/>
  <c r="A417" i="36"/>
  <c r="F417" i="36"/>
  <c r="E417" i="36"/>
  <c r="B418" i="36"/>
  <c r="G417" i="36"/>
  <c r="F418" i="36" l="1"/>
  <c r="B419" i="36"/>
  <c r="G418" i="36"/>
  <c r="E418" i="36"/>
  <c r="D418" i="36"/>
  <c r="C418" i="36"/>
  <c r="A418" i="36"/>
  <c r="F419" i="36" l="1"/>
  <c r="E419" i="36"/>
  <c r="C419" i="36"/>
  <c r="B420" i="36"/>
  <c r="A419" i="36"/>
  <c r="G419" i="36"/>
  <c r="D419" i="36"/>
  <c r="E420" i="36" l="1"/>
  <c r="D420" i="36"/>
  <c r="A420" i="36"/>
  <c r="B421" i="36"/>
  <c r="C420" i="36"/>
  <c r="G420" i="36"/>
  <c r="F420" i="36"/>
  <c r="A421" i="36" l="1"/>
  <c r="G421" i="36"/>
  <c r="E421" i="36"/>
  <c r="B422" i="36"/>
  <c r="F421" i="36"/>
  <c r="D421" i="36"/>
  <c r="C421" i="36"/>
  <c r="A422" i="36" l="1"/>
  <c r="G422" i="36"/>
  <c r="D422" i="36"/>
  <c r="C422" i="36"/>
  <c r="F422" i="36"/>
  <c r="E422" i="36"/>
  <c r="B423" i="36"/>
  <c r="C423" i="36" l="1"/>
  <c r="B424" i="36"/>
  <c r="G423" i="36"/>
  <c r="E423" i="36"/>
  <c r="D423" i="36"/>
  <c r="A423" i="36"/>
  <c r="F423" i="36"/>
  <c r="C424" i="36" l="1"/>
  <c r="B425" i="36"/>
  <c r="G424" i="36"/>
  <c r="F424" i="36"/>
  <c r="E424" i="36"/>
  <c r="D424" i="36"/>
  <c r="A424" i="36"/>
  <c r="E425" i="36" l="1"/>
  <c r="B426" i="36"/>
  <c r="G425" i="36"/>
  <c r="C425" i="36"/>
  <c r="A425" i="36"/>
  <c r="F425" i="36"/>
  <c r="D425" i="36"/>
  <c r="E426" i="36" l="1"/>
  <c r="D426" i="36"/>
  <c r="G426" i="36"/>
  <c r="F426" i="36"/>
  <c r="A426" i="36"/>
  <c r="B427" i="36"/>
  <c r="C426" i="36"/>
  <c r="G427" i="36" l="1"/>
  <c r="B428" i="36"/>
  <c r="F427" i="36"/>
  <c r="E427" i="36"/>
  <c r="D427" i="36"/>
  <c r="C427" i="36"/>
  <c r="A427" i="36"/>
  <c r="G428" i="36" l="1"/>
  <c r="F428" i="36"/>
  <c r="E428" i="36"/>
  <c r="D428" i="36"/>
  <c r="C428" i="36"/>
  <c r="A428" i="36"/>
  <c r="B429" i="36"/>
  <c r="B430" i="36" l="1"/>
  <c r="G429" i="36"/>
  <c r="F429" i="36"/>
  <c r="D429" i="36"/>
  <c r="C429" i="36"/>
  <c r="E429" i="36"/>
  <c r="A429" i="36"/>
  <c r="B431" i="36" l="1"/>
  <c r="G430" i="36"/>
  <c r="F430" i="36"/>
  <c r="E430" i="36"/>
  <c r="D430" i="36"/>
  <c r="A430" i="36"/>
  <c r="C430" i="36"/>
  <c r="A431" i="36" l="1"/>
  <c r="G431" i="36"/>
  <c r="F431" i="36"/>
  <c r="E431" i="36"/>
  <c r="D431" i="36"/>
  <c r="C431" i="36"/>
  <c r="B432" i="36"/>
  <c r="D432" i="36" l="1"/>
  <c r="B433" i="36"/>
  <c r="G432" i="36"/>
  <c r="E432" i="36"/>
  <c r="C432" i="36"/>
  <c r="F432" i="36"/>
  <c r="A432" i="36"/>
  <c r="D433" i="36" l="1"/>
  <c r="C433" i="36"/>
  <c r="A433" i="36"/>
  <c r="E433" i="36"/>
  <c r="B434" i="36"/>
  <c r="G433" i="36"/>
  <c r="F433" i="36"/>
  <c r="F434" i="36" l="1"/>
  <c r="G434" i="36"/>
  <c r="E434" i="36"/>
  <c r="D434" i="36"/>
  <c r="C434" i="36"/>
  <c r="A434" i="36"/>
  <c r="B435" i="36"/>
  <c r="F435" i="36" l="1"/>
  <c r="E435" i="36"/>
  <c r="D435" i="36"/>
  <c r="C435" i="36"/>
  <c r="B436" i="36"/>
  <c r="A435" i="36"/>
  <c r="G435" i="36"/>
  <c r="E436" i="36" l="1"/>
  <c r="D436" i="36"/>
  <c r="A436" i="36"/>
  <c r="B437" i="36"/>
  <c r="G436" i="36"/>
  <c r="F436" i="36"/>
  <c r="C436" i="36"/>
  <c r="A437" i="36" l="1"/>
  <c r="G437" i="36"/>
  <c r="F437" i="36"/>
  <c r="E437" i="36"/>
  <c r="B438" i="36"/>
  <c r="D437" i="36"/>
  <c r="C437" i="36"/>
  <c r="A438" i="36" l="1"/>
  <c r="B439" i="36"/>
  <c r="E438" i="36"/>
  <c r="D438" i="36"/>
  <c r="C438" i="36"/>
  <c r="G438" i="36"/>
  <c r="F438" i="36"/>
  <c r="C439" i="36" l="1"/>
  <c r="B440" i="36"/>
  <c r="G439" i="36"/>
  <c r="F439" i="36"/>
  <c r="E439" i="36"/>
  <c r="A439" i="36"/>
  <c r="D439" i="36"/>
  <c r="C440" i="36" l="1"/>
  <c r="A440" i="36"/>
  <c r="B441" i="36"/>
  <c r="G440" i="36"/>
  <c r="F440" i="36"/>
  <c r="E440" i="36"/>
  <c r="D440" i="36"/>
  <c r="E441" i="36" l="1"/>
  <c r="B442" i="36"/>
  <c r="F441" i="36"/>
  <c r="D441" i="36"/>
  <c r="C441" i="36"/>
  <c r="A441" i="36"/>
  <c r="G441" i="36"/>
  <c r="E442" i="36" l="1"/>
  <c r="D442" i="36"/>
  <c r="C442" i="36"/>
  <c r="B443" i="36"/>
  <c r="G442" i="36"/>
  <c r="F442" i="36"/>
  <c r="A442" i="36"/>
  <c r="G443" i="36" l="1"/>
  <c r="C443" i="36"/>
  <c r="B444" i="36"/>
  <c r="F443" i="36"/>
  <c r="D443" i="36"/>
  <c r="A443" i="36"/>
  <c r="E443" i="36"/>
  <c r="G444" i="36" l="1"/>
  <c r="F444" i="36"/>
  <c r="E444" i="36"/>
  <c r="D444" i="36"/>
  <c r="B445" i="36"/>
  <c r="C444" i="36"/>
  <c r="A444" i="36"/>
  <c r="B446" i="36" l="1"/>
  <c r="G445" i="36"/>
  <c r="F445" i="36"/>
  <c r="C445" i="36"/>
  <c r="A445" i="36"/>
  <c r="E445" i="36"/>
  <c r="D445" i="36"/>
  <c r="B447" i="36" l="1"/>
  <c r="G446" i="36"/>
  <c r="F446" i="36"/>
  <c r="D446" i="36"/>
  <c r="C446" i="36"/>
  <c r="E446" i="36"/>
  <c r="A446" i="36"/>
  <c r="A447" i="36" l="1"/>
  <c r="B448" i="36"/>
  <c r="G447" i="36"/>
  <c r="F447" i="36"/>
  <c r="E447" i="36"/>
  <c r="D447" i="36"/>
  <c r="C447" i="36"/>
  <c r="D448" i="36" l="1"/>
  <c r="B449" i="36"/>
  <c r="G448" i="36"/>
  <c r="C448" i="36"/>
  <c r="A448" i="36"/>
  <c r="F448" i="36"/>
  <c r="E448" i="36"/>
  <c r="D449" i="36" l="1"/>
  <c r="C449" i="36"/>
  <c r="A449" i="36"/>
  <c r="G449" i="36"/>
  <c r="E449" i="36"/>
  <c r="B450" i="36"/>
  <c r="F449" i="36"/>
  <c r="F450" i="36" l="1"/>
  <c r="A450" i="36"/>
  <c r="B451" i="36"/>
  <c r="G450" i="36"/>
  <c r="E450" i="36"/>
  <c r="D450" i="36"/>
  <c r="C450" i="36"/>
  <c r="F451" i="36" l="1"/>
  <c r="E451" i="36"/>
  <c r="D451" i="36"/>
  <c r="C451" i="36"/>
  <c r="G451" i="36"/>
  <c r="A451" i="36"/>
  <c r="B452" i="36"/>
  <c r="B453" i="36" l="1"/>
  <c r="G452" i="36"/>
  <c r="E452" i="36"/>
  <c r="D452" i="36"/>
  <c r="A452" i="36"/>
  <c r="F452" i="36"/>
  <c r="C452" i="36"/>
  <c r="A453" i="36" l="1"/>
  <c r="G453" i="36"/>
  <c r="F453" i="36"/>
  <c r="E453" i="36"/>
  <c r="B454" i="36"/>
  <c r="D453" i="36"/>
  <c r="C453" i="36"/>
  <c r="A454" i="36" l="1"/>
  <c r="G454" i="36"/>
  <c r="F454" i="36"/>
  <c r="E454" i="36"/>
  <c r="D454" i="36"/>
  <c r="C454" i="36"/>
  <c r="B455" i="36"/>
  <c r="C455" i="36" l="1"/>
  <c r="B456" i="36"/>
  <c r="G455" i="36"/>
  <c r="F455" i="36"/>
  <c r="E455" i="36"/>
  <c r="A455" i="36"/>
  <c r="D455" i="36"/>
  <c r="D456" i="36" l="1"/>
  <c r="C456" i="36"/>
  <c r="A456" i="36"/>
  <c r="G456" i="36"/>
  <c r="F456" i="36"/>
  <c r="E456" i="36"/>
  <c r="B457" i="36"/>
  <c r="E457" i="36" l="1"/>
  <c r="B458" i="36"/>
  <c r="G457" i="36"/>
  <c r="F457" i="36"/>
  <c r="D457" i="36"/>
  <c r="C457" i="36"/>
  <c r="A457" i="36"/>
  <c r="F458" i="36" l="1"/>
  <c r="E458" i="36"/>
  <c r="D458" i="36"/>
  <c r="C458" i="36"/>
  <c r="G458" i="36"/>
  <c r="A458" i="36"/>
  <c r="B459" i="36"/>
  <c r="G459" i="36" l="1"/>
  <c r="B460" i="36"/>
  <c r="E459" i="36"/>
  <c r="D459" i="36"/>
  <c r="A459" i="36"/>
  <c r="F459" i="36"/>
  <c r="C459" i="36"/>
  <c r="G460" i="36" l="1"/>
  <c r="F460" i="36"/>
  <c r="E460" i="36"/>
  <c r="D460" i="36"/>
  <c r="A460" i="36"/>
  <c r="B461" i="36"/>
  <c r="C460" i="36"/>
  <c r="B462" i="36" l="1"/>
  <c r="A461" i="36"/>
  <c r="G461" i="36"/>
  <c r="F461" i="36"/>
  <c r="E461" i="36"/>
  <c r="D461" i="36"/>
  <c r="C461" i="36"/>
  <c r="B463" i="36" l="1"/>
  <c r="G462" i="36"/>
  <c r="F462" i="36"/>
  <c r="C462" i="36"/>
  <c r="A462" i="36"/>
  <c r="E462" i="36"/>
  <c r="D462" i="36"/>
  <c r="G463" i="36" l="1"/>
  <c r="C463" i="36"/>
  <c r="A463" i="36"/>
  <c r="B464" i="36"/>
  <c r="E463" i="36"/>
  <c r="D463" i="36"/>
  <c r="F463" i="36"/>
  <c r="D464" i="36" l="1"/>
  <c r="C464" i="36"/>
  <c r="B465" i="36"/>
  <c r="A464" i="36"/>
  <c r="G464" i="36"/>
  <c r="F464" i="36"/>
  <c r="E464" i="36"/>
  <c r="B466" i="36" l="1"/>
  <c r="E465" i="36"/>
  <c r="D465" i="36"/>
  <c r="C465" i="36"/>
  <c r="A465" i="36"/>
  <c r="G465" i="36"/>
  <c r="F465" i="36"/>
  <c r="F466" i="36" l="1"/>
  <c r="E466" i="36"/>
  <c r="G466" i="36"/>
  <c r="D466" i="36"/>
  <c r="C466" i="36"/>
  <c r="A466" i="36"/>
  <c r="B467" i="36"/>
  <c r="G467" i="36" l="1"/>
  <c r="F467" i="36"/>
  <c r="E467" i="36"/>
  <c r="D467" i="36"/>
  <c r="C467" i="36"/>
  <c r="B468" i="36"/>
  <c r="A467" i="36"/>
  <c r="G468" i="36" l="1"/>
  <c r="D468" i="36"/>
  <c r="F468" i="36"/>
  <c r="E468" i="36"/>
  <c r="A468" i="36"/>
  <c r="B469" i="36"/>
  <c r="C468" i="36"/>
  <c r="A469" i="36" l="1"/>
  <c r="B470" i="36"/>
  <c r="G469" i="36"/>
  <c r="F469" i="36"/>
  <c r="E469" i="36"/>
  <c r="D469" i="36"/>
  <c r="C469" i="36"/>
  <c r="B471" i="36" l="1"/>
  <c r="F470" i="36"/>
  <c r="A470" i="36"/>
  <c r="G470" i="36"/>
  <c r="E470" i="36"/>
  <c r="D470" i="36"/>
  <c r="C470" i="36"/>
  <c r="C471" i="36" l="1"/>
  <c r="B472" i="36"/>
  <c r="G471" i="36"/>
  <c r="D471" i="36"/>
  <c r="A471" i="36"/>
  <c r="F471" i="36"/>
  <c r="E471" i="36"/>
  <c r="D472" i="36" l="1"/>
  <c r="C472" i="36"/>
  <c r="A472" i="36"/>
  <c r="B473" i="36"/>
  <c r="F472" i="36"/>
  <c r="E472" i="36"/>
  <c r="G472" i="36"/>
  <c r="E473" i="36" l="1"/>
  <c r="D473" i="36"/>
  <c r="A473" i="36"/>
  <c r="B474" i="36"/>
  <c r="C473" i="36"/>
  <c r="G473" i="36"/>
  <c r="F473" i="36"/>
  <c r="F474" i="36" l="1"/>
  <c r="E474" i="36"/>
  <c r="D474" i="36"/>
  <c r="C474" i="36"/>
  <c r="B475" i="36"/>
  <c r="G474" i="36"/>
  <c r="A474" i="36"/>
  <c r="G475" i="36" l="1"/>
  <c r="F475" i="36"/>
  <c r="C475" i="36"/>
  <c r="E475" i="36"/>
  <c r="D475" i="36"/>
  <c r="A475" i="36"/>
  <c r="B476" i="36"/>
  <c r="G476" i="36" l="1"/>
  <c r="F476" i="36"/>
  <c r="E476" i="36"/>
  <c r="D476" i="36"/>
  <c r="B477" i="36"/>
  <c r="A476" i="36"/>
  <c r="C476" i="36"/>
  <c r="B478" i="36" l="1"/>
  <c r="E477" i="36"/>
  <c r="A477" i="36"/>
  <c r="G477" i="36"/>
  <c r="F477" i="36"/>
  <c r="C477" i="36"/>
  <c r="D477" i="36"/>
  <c r="A478" i="36" l="1"/>
  <c r="B479" i="36"/>
  <c r="G478" i="36"/>
  <c r="F478" i="36"/>
  <c r="E478" i="36"/>
  <c r="D478" i="36"/>
  <c r="C478" i="36"/>
  <c r="G479" i="36" l="1"/>
  <c r="C479" i="36"/>
  <c r="A479" i="36"/>
  <c r="B480" i="36"/>
  <c r="F479" i="36"/>
  <c r="E479" i="36"/>
  <c r="D479" i="36"/>
  <c r="D480" i="36" l="1"/>
  <c r="C480" i="36"/>
  <c r="B481" i="36"/>
  <c r="E480" i="36"/>
  <c r="A480" i="36"/>
  <c r="G480" i="36"/>
  <c r="F480" i="36"/>
  <c r="B482" i="36" l="1"/>
  <c r="E481" i="36"/>
  <c r="D481" i="36"/>
  <c r="C481" i="36"/>
  <c r="A481" i="36"/>
  <c r="G481" i="36"/>
  <c r="F481" i="36"/>
  <c r="F482" i="36" l="1"/>
  <c r="E482" i="36"/>
  <c r="D482" i="36"/>
  <c r="C482" i="36"/>
  <c r="B483" i="36"/>
  <c r="G482" i="36"/>
  <c r="A482" i="36"/>
  <c r="G483" i="36" l="1"/>
  <c r="F483" i="36"/>
  <c r="E483" i="36"/>
  <c r="D483" i="36"/>
  <c r="C483" i="36"/>
  <c r="B484" i="36"/>
  <c r="A483" i="36"/>
  <c r="G484" i="36" l="1"/>
  <c r="D484" i="36"/>
  <c r="B485" i="36"/>
  <c r="F484" i="36"/>
  <c r="E484" i="36"/>
  <c r="C484" i="36"/>
  <c r="A484" i="36"/>
  <c r="A485" i="36" l="1"/>
  <c r="B486" i="36"/>
  <c r="G485" i="36"/>
  <c r="F485" i="36"/>
  <c r="E485" i="36"/>
  <c r="D485" i="36"/>
  <c r="C485" i="36"/>
  <c r="B487" i="36" l="1"/>
  <c r="F486" i="36"/>
  <c r="A486" i="36"/>
  <c r="G486" i="36"/>
  <c r="D486" i="36"/>
  <c r="C486" i="36"/>
  <c r="E486" i="36"/>
  <c r="C487" i="36" l="1"/>
  <c r="B488" i="36"/>
  <c r="G487" i="36"/>
  <c r="A487" i="36"/>
  <c r="F487" i="36"/>
  <c r="E487" i="36"/>
  <c r="D487" i="36"/>
  <c r="D488" i="36" l="1"/>
  <c r="C488" i="36"/>
  <c r="A488" i="36"/>
  <c r="B489" i="36"/>
  <c r="G488" i="36"/>
  <c r="F488" i="36"/>
  <c r="E488" i="36"/>
  <c r="E489" i="36" l="1"/>
  <c r="D489" i="36"/>
  <c r="A489" i="36"/>
  <c r="B490" i="36"/>
  <c r="F489" i="36"/>
  <c r="C489" i="36"/>
  <c r="G489" i="36"/>
  <c r="F490" i="36" l="1"/>
  <c r="E490" i="36"/>
  <c r="D490" i="36"/>
  <c r="C490" i="36"/>
  <c r="G490" i="36"/>
  <c r="B491" i="36"/>
  <c r="A490" i="36"/>
  <c r="G491" i="36" l="1"/>
  <c r="F491" i="36"/>
  <c r="C491" i="36"/>
  <c r="E491" i="36"/>
  <c r="D491" i="36"/>
  <c r="A491" i="36"/>
  <c r="B492" i="36"/>
  <c r="G492" i="36" l="1"/>
  <c r="F492" i="36"/>
  <c r="E492" i="36"/>
  <c r="D492" i="36"/>
  <c r="B493" i="36"/>
  <c r="C492" i="36"/>
  <c r="A492" i="36"/>
  <c r="B494" i="36" l="1"/>
  <c r="E493" i="36"/>
  <c r="A493" i="36"/>
  <c r="G493" i="36"/>
  <c r="F493" i="36"/>
  <c r="D493" i="36"/>
  <c r="C493" i="36"/>
  <c r="A494" i="36" l="1"/>
  <c r="B495" i="36"/>
  <c r="G494" i="36"/>
  <c r="F494" i="36"/>
  <c r="C494" i="36"/>
  <c r="E494" i="36"/>
  <c r="D494" i="36"/>
  <c r="G495" i="36" l="1"/>
  <c r="C495" i="36"/>
  <c r="A495" i="36"/>
  <c r="B496" i="36"/>
  <c r="E495" i="36"/>
  <c r="D495" i="36"/>
  <c r="F495" i="36"/>
  <c r="D496" i="36" l="1"/>
  <c r="C496" i="36"/>
  <c r="B497" i="36"/>
  <c r="A496" i="36"/>
  <c r="G496" i="36"/>
  <c r="F496" i="36"/>
  <c r="E496" i="36"/>
  <c r="B498" i="36" l="1"/>
  <c r="E497" i="36"/>
  <c r="D497" i="36"/>
  <c r="C497" i="36"/>
  <c r="A497" i="36"/>
  <c r="G497" i="36"/>
  <c r="F497" i="36"/>
  <c r="F498" i="36" l="1"/>
  <c r="E498" i="36"/>
  <c r="G498" i="36"/>
  <c r="D498" i="36"/>
  <c r="C498" i="36"/>
  <c r="A498" i="36"/>
  <c r="B499" i="36"/>
  <c r="B500" i="36" l="1"/>
  <c r="G499" i="36"/>
  <c r="F499" i="36"/>
  <c r="E499" i="36"/>
  <c r="D499" i="36"/>
  <c r="C499" i="36"/>
  <c r="A499" i="36"/>
  <c r="G500" i="36" l="1"/>
  <c r="D500" i="36"/>
  <c r="F500" i="36"/>
  <c r="C500" i="36"/>
  <c r="A500" i="36"/>
  <c r="E500"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6B9926D3-116D-482D-88D2-1AD9036C1F1D}">
      <text>
        <r>
          <rPr>
            <sz val="9"/>
            <color indexed="81"/>
            <rFont val="Segoe UI"/>
            <family val="2"/>
            <charset val="186"/>
          </rPr>
          <t>Ilma garaazi pinnata.</t>
        </r>
      </text>
    </comment>
  </commentList>
</comments>
</file>

<file path=xl/sharedStrings.xml><?xml version="1.0" encoding="utf-8"?>
<sst xmlns="http://schemas.openxmlformats.org/spreadsheetml/2006/main" count="313" uniqueCount="110">
  <si>
    <t>Lisa 3 üürilepingule nr Ü17380/19</t>
  </si>
  <si>
    <t>Üür ja kõrvalteenuste tasu alates 01.05.2025 - 31.12.2026</t>
  </si>
  <si>
    <t>Üürnik</t>
  </si>
  <si>
    <t>Sotsiaalkindlustusamet</t>
  </si>
  <si>
    <t>Üüripinna aadress</t>
  </si>
  <si>
    <t>Pepleri 35, Tartu</t>
  </si>
  <si>
    <t>Üüripind (hooned)</t>
  </si>
  <si>
    <r>
      <t>m</t>
    </r>
    <r>
      <rPr>
        <b/>
        <vertAlign val="superscript"/>
        <sz val="11"/>
        <color indexed="8"/>
        <rFont val="Times New Roman"/>
        <family val="1"/>
      </rPr>
      <t>2</t>
    </r>
  </si>
  <si>
    <t>Territoorium</t>
  </si>
  <si>
    <t>Bilansilise kap.komp vähendamine
Koodide 650 ja 790 muutus</t>
  </si>
  <si>
    <t>Olemasolev pind</t>
  </si>
  <si>
    <t>Pinna muutus</t>
  </si>
  <si>
    <t>Käibemaksu muutus</t>
  </si>
  <si>
    <t>Indekseerimine</t>
  </si>
  <si>
    <t>Koodide 100 ja 200 muutus</t>
  </si>
  <si>
    <t>01.01.2025 - 30.04.2025</t>
  </si>
  <si>
    <t>01.05.2025 - 30.06.2025</t>
  </si>
  <si>
    <t>01.07.2025 - 31.12.2025</t>
  </si>
  <si>
    <t>01.01.2026 - 31.01.2026</t>
  </si>
  <si>
    <t>01.02.2026 - 31.12.2026</t>
  </si>
  <si>
    <t xml:space="preserve">Üüriteenused ja üür  </t>
  </si>
  <si>
    <r>
      <t>EUR/m</t>
    </r>
    <r>
      <rPr>
        <b/>
        <vertAlign val="superscript"/>
        <sz val="11"/>
        <color theme="0" tint="-0.499984740745262"/>
        <rFont val="Times New Roman"/>
        <family val="1"/>
      </rPr>
      <t>2</t>
    </r>
  </si>
  <si>
    <t>summa kuus</t>
  </si>
  <si>
    <r>
      <t>EUR/m</t>
    </r>
    <r>
      <rPr>
        <b/>
        <vertAlign val="superscript"/>
        <sz val="11"/>
        <color theme="1"/>
        <rFont val="Times New Roman"/>
        <family val="1"/>
      </rPr>
      <t>2</t>
    </r>
  </si>
  <si>
    <r>
      <t>EUR/m</t>
    </r>
    <r>
      <rPr>
        <b/>
        <vertAlign val="superscript"/>
        <sz val="11"/>
        <color indexed="8"/>
        <rFont val="Times New Roman"/>
        <family val="1"/>
      </rPr>
      <t>2</t>
    </r>
  </si>
  <si>
    <t xml:space="preserve">Muutmise alus </t>
  </si>
  <si>
    <t>Märkused</t>
  </si>
  <si>
    <t>Kapitalikomponent (bilansiline)</t>
  </si>
  <si>
    <t>Ei indekseerita</t>
  </si>
  <si>
    <t>Kapitalikomponent (investeering)</t>
  </si>
  <si>
    <t>Kapitalikomponent (tavasisustus)</t>
  </si>
  <si>
    <t>Kapitalikomponent (lisa 6.3 parendustööd)</t>
  </si>
  <si>
    <t>Tasutakse kuni 31.12.2029</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</si>
  <si>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</si>
  <si>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</si>
  <si>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</si>
  <si>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</si>
  <si>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</si>
  <si>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</si>
  <si>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</si>
  <si>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</si>
  <si>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</si>
  <si>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</si>
  <si>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</si>
  <si>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</si>
  <si>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</si>
  <si>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</si>
  <si>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</si>
  <si>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</si>
  <si>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Jahutusenergia</t>
  </si>
  <si>
    <t>-</t>
  </si>
  <si>
    <t>Tugiteenused</t>
  </si>
  <si>
    <t>Valveteenus</t>
  </si>
  <si>
    <t>720,740,790</t>
  </si>
  <si>
    <t>Muud tugiteenused</t>
  </si>
  <si>
    <t>KÕRVALTEENUSTE TASUD KOKKU</t>
  </si>
  <si>
    <t>Üür ja kõrvalteenuste tasud kokku ilma käibemaksuta (kuus)</t>
  </si>
  <si>
    <t>Käibemaks kuni 30.06.2025</t>
  </si>
  <si>
    <t>Käibemaks alates 01.07.2025</t>
  </si>
  <si>
    <t>ÜÜR JA KÕRVALTEENUSTE TASUD KOOS KÄIBEMAKSUGA (kuus)</t>
  </si>
  <si>
    <t>ÜÜR JA KÕRVALTEENUSTE TASUD KÄIBEMAKSUTA (perioodil)</t>
  </si>
  <si>
    <t>4 kuud</t>
  </si>
  <si>
    <t>2 kuud</t>
  </si>
  <si>
    <t>6 kuud</t>
  </si>
  <si>
    <t>1 kuu</t>
  </si>
  <si>
    <t>11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</si>
  <si>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</si>
  <si>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</si>
  <si>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</si>
  <si>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</si>
  <si>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</si>
  <si>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</si>
  <si>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</si>
  <si>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Pepleri tn 35, Tartu</t>
  </si>
  <si>
    <t>SKA</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</si>
  <si>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</si>
  <si>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</si>
  <si>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</si>
  <si>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</si>
  <si>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</si>
  <si>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</si>
  <si>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</si>
  <si>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</si>
  <si>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</si>
  <si>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</si>
  <si>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</si>
  <si>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</si>
  <si>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</si>
  <si>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2025 I pa</t>
  </si>
  <si>
    <t>Kuupäev</t>
  </si>
  <si>
    <t>Jrk nr</t>
  </si>
  <si>
    <t>Algjääk</t>
  </si>
  <si>
    <t>Intress</t>
  </si>
  <si>
    <t>Põhiosa</t>
  </si>
  <si>
    <t>Kap.komponent</t>
  </si>
  <si>
    <t>Lõppjääk</t>
  </si>
  <si>
    <t>Osakaal</t>
  </si>
  <si>
    <t>CO2 vahendite amortisatsioonigraafik</t>
  </si>
  <si>
    <t>Investeering</t>
  </si>
  <si>
    <t>Investeeringu jääk</t>
  </si>
  <si>
    <t>Garaaž (8 kohta)</t>
  </si>
  <si>
    <t>Garaaži jääk</t>
  </si>
  <si>
    <t>Kapitali tulumäär</t>
  </si>
  <si>
    <t>CO2 vahendid</t>
  </si>
  <si>
    <t>Üürniku kohti garaažis</t>
  </si>
  <si>
    <t>Kapitali algväärtus (büroo+garaaž)</t>
  </si>
  <si>
    <t>Kapitali lõppväärtus (büroo+garaaž)</t>
  </si>
  <si>
    <t>Kapitali tulumäär 2020 I pa</t>
  </si>
  <si>
    <t>Kapitalikomponendi annuiteetmaksegraafik - Pepleri tn 35, Tartu</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</si>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</sst>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 numFmtId="173" formatCode="0.000"/>
  </numFmts>
  <fonts count="5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theme="1"/>
      <name val="Times New Roman"/>
      <family val="1"/>
      <charset val="186"/>
    </font>
    <font>
      <i/>
      <sz val="10"/>
      <color theme="1"/>
      <name val="Times New Roman"/>
      <family val="1"/>
      <charset val="186"/>
    </font>
    <font>
      <sz val="11"/>
      <color theme="1"/>
      <name val="Times New Roman"/>
      <family val="1"/>
      <charset val="186"/>
    </font>
    <font>
      <i/>
      <sz val="11"/>
      <color theme="1"/>
      <name val="Times New Roman"/>
      <family val="1"/>
      <charset val="186"/>
    </font>
    <font>
      <sz val="11"/>
      <name val="Times New Roman"/>
      <family val="1"/>
    </font>
    <font>
      <sz val="11"/>
      <name val="Calibri"/>
      <family val="2"/>
      <scheme val="minor"/>
    </font>
    <font>
      <sz val="11"/>
      <color theme="0" tint="-0.499984740745262"/>
      <name val="Calibri"/>
      <family val="2"/>
    </font>
    <font>
      <b/>
      <sz val="11"/>
      <color theme="0" tint="-0.499984740745262"/>
      <name val="Calibri"/>
      <family val="2"/>
    </font>
    <font>
      <b/>
      <sz val="16"/>
      <color theme="0" tint="-0.499984740745262"/>
      <name val="Calibri"/>
      <family val="2"/>
    </font>
    <font>
      <b/>
      <i/>
      <sz val="11"/>
      <color theme="0" tint="-0.499984740745262"/>
      <name val="Calibri"/>
      <family val="2"/>
    </font>
    <font>
      <i/>
      <sz val="9"/>
      <color theme="0" tint="-0.499984740745262"/>
      <name val="Calibri"/>
      <family val="2"/>
    </font>
    <font>
      <b/>
      <vertAlign val="superscript"/>
      <sz val="11"/>
      <color theme="1"/>
      <name val="Times New Roman"/>
      <family val="1"/>
    </font>
    <font>
      <b/>
      <sz val="14"/>
      <color rgb="FF000000"/>
      <name val="Calibri"/>
      <family val="2"/>
      <charset val="186"/>
    </font>
    <font>
      <sz val="11"/>
      <name val="Calibri"/>
      <family val="2"/>
      <charset val="186"/>
    </font>
    <font>
      <b/>
      <sz val="11"/>
      <color rgb="FF000000"/>
      <name val="Calibri"/>
      <family val="2"/>
      <charset val="186"/>
      <scheme val="minor"/>
    </font>
    <font>
      <sz val="11"/>
      <color rgb="FF000000"/>
      <name val="Calibri"/>
      <family val="2"/>
      <charset val="186"/>
      <scheme val="minor"/>
    </font>
    <font>
      <b/>
      <sz val="14"/>
      <color theme="0" tint="-0.499984740745262"/>
      <name val="Calibri"/>
      <family val="2"/>
    </font>
    <font>
      <sz val="11"/>
      <color theme="0" tint="-0.499984740745262"/>
      <name val="Calibri"/>
      <family val="2"/>
      <scheme val="minor"/>
    </font>
    <font>
      <sz val="11"/>
      <color rgb="FF000000"/>
      <name val="Calibri"/>
      <family val="2"/>
      <charset val="186"/>
    </font>
    <font>
      <b/>
      <sz val="11"/>
      <color rgb="FF000000"/>
      <name val="Calibri"/>
      <family val="2"/>
      <charset val="186"/>
    </font>
    <font>
      <sz val="11"/>
      <color rgb="FFFF0000"/>
      <name val="Calibri"/>
      <family val="2"/>
      <charset val="186"/>
    </font>
    <font>
      <b/>
      <sz val="16"/>
      <color rgb="FF000000"/>
      <name val="Calibri"/>
      <family val="2"/>
      <charset val="186"/>
    </font>
    <font>
      <sz val="11"/>
      <name val="Calibri"/>
      <family val="2"/>
      <charset val="186"/>
      <scheme val="minor"/>
    </font>
    <font>
      <sz val="11"/>
      <color rgb="FF1F497D"/>
      <name val="Calibri"/>
      <family val="2"/>
      <charset val="186"/>
    </font>
    <font>
      <b/>
      <i/>
      <sz val="11"/>
      <color rgb="FF000000"/>
      <name val="Calibri"/>
      <family val="2"/>
      <charset val="186"/>
    </font>
    <font>
      <i/>
      <sz val="9"/>
      <color rgb="FF000000"/>
      <name val="Calibri"/>
      <family val="2"/>
      <charset val="186"/>
    </font>
    <font>
      <i/>
      <sz val="11"/>
      <color theme="0" tint="-0.499984740745262"/>
      <name val="Times New Roman"/>
      <family val="1"/>
    </font>
    <font>
      <b/>
      <vertAlign val="superscript"/>
      <sz val="11"/>
      <color theme="0" tint="-0.499984740745262"/>
      <name val="Times New Roman"/>
      <family val="1"/>
    </font>
    <font>
      <i/>
      <sz val="11"/>
      <color theme="0" tint="-0.499984740745262"/>
      <name val="Times New Roman"/>
      <family val="1"/>
      <charset val="186"/>
    </font>
    <font>
      <sz val="11"/>
      <color theme="4"/>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0" fontId="7" fillId="0" borderId="0"/>
    <xf numFmtId="9" fontId="6" fillId="0" borderId="0" applyFont="0" applyFill="0" applyBorder="0" applyAlignment="0" applyProtection="0"/>
    <xf numFmtId="0" fontId="7" fillId="0" borderId="0"/>
    <xf numFmtId="0" fontId="6" fillId="0" borderId="0"/>
    <xf numFmtId="9" fontId="6" fillId="0" borderId="0" applyFont="0" applyFill="0" applyBorder="0" applyAlignment="0" applyProtection="0"/>
  </cellStyleXfs>
  <cellXfs count="321">
    <xf numFmtId="0" fontId="0" fillId="0" borderId="0" xfId="0"/>
    <xf numFmtId="0" fontId="9" fillId="0" borderId="0" xfId="0" applyFont="1"/>
    <xf numFmtId="0" fontId="10" fillId="0" borderId="0" xfId="0" applyFont="1"/>
    <xf numFmtId="0" fontId="9" fillId="0" borderId="0" xfId="0" applyFont="1" applyAlignment="1">
      <alignment horizontal="right"/>
    </xf>
    <xf numFmtId="0" fontId="2" fillId="0" borderId="1" xfId="0" applyFont="1" applyBorder="1"/>
    <xf numFmtId="0" fontId="11" fillId="0" borderId="1" xfId="0" applyFont="1" applyBorder="1" applyAlignment="1">
      <alignment horizontal="right"/>
    </xf>
    <xf numFmtId="164" fontId="2" fillId="0" borderId="1" xfId="0" applyNumberFormat="1" applyFont="1" applyBorder="1" applyAlignment="1">
      <alignment horizontal="right"/>
    </xf>
    <xf numFmtId="0" fontId="11" fillId="0" borderId="1" xfId="0" applyFont="1" applyBorder="1"/>
    <xf numFmtId="0" fontId="11" fillId="0" borderId="0" xfId="0" applyFont="1"/>
    <xf numFmtId="0" fontId="11" fillId="2" borderId="2" xfId="0" applyFont="1" applyFill="1" applyBorder="1" applyAlignment="1">
      <alignment horizontal="left"/>
    </xf>
    <xf numFmtId="0" fontId="11" fillId="2" borderId="3" xfId="0" applyFont="1" applyFill="1" applyBorder="1" applyAlignment="1">
      <alignment horizontal="center"/>
    </xf>
    <xf numFmtId="0" fontId="11" fillId="2" borderId="4" xfId="0" applyFont="1" applyFill="1" applyBorder="1" applyAlignment="1">
      <alignment horizontal="center"/>
    </xf>
    <xf numFmtId="0" fontId="9" fillId="0" borderId="1" xfId="0" applyFont="1" applyBorder="1"/>
    <xf numFmtId="0" fontId="9" fillId="0" borderId="6"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xf numFmtId="4" fontId="2" fillId="2" borderId="7" xfId="0" applyNumberFormat="1" applyFont="1" applyFill="1" applyBorder="1" applyAlignment="1">
      <alignment horizontal="right"/>
    </xf>
    <xf numFmtId="0" fontId="9" fillId="2" borderId="5" xfId="0" applyFont="1" applyFill="1" applyBorder="1"/>
    <xf numFmtId="0" fontId="11" fillId="3" borderId="9" xfId="0" applyFont="1" applyFill="1" applyBorder="1" applyAlignment="1">
      <alignment horizontal="center"/>
    </xf>
    <xf numFmtId="0" fontId="11" fillId="3" borderId="0" xfId="0" applyFont="1" applyFill="1"/>
    <xf numFmtId="0" fontId="9" fillId="3" borderId="10" xfId="0" applyFont="1" applyFill="1" applyBorder="1"/>
    <xf numFmtId="0" fontId="11" fillId="2" borderId="7" xfId="0" applyFont="1" applyFill="1" applyBorder="1" applyAlignment="1">
      <alignment horizontal="left"/>
    </xf>
    <xf numFmtId="4" fontId="11" fillId="2" borderId="6" xfId="0" applyNumberFormat="1" applyFont="1" applyFill="1" applyBorder="1" applyAlignment="1">
      <alignment horizontal="center"/>
    </xf>
    <xf numFmtId="0" fontId="11" fillId="2" borderId="5" xfId="0" applyFont="1" applyFill="1" applyBorder="1" applyAlignment="1">
      <alignment horizontal="center"/>
    </xf>
    <xf numFmtId="0" fontId="11" fillId="4" borderId="11" xfId="0" applyFont="1" applyFill="1" applyBorder="1" applyAlignment="1">
      <alignment horizontal="left"/>
    </xf>
    <xf numFmtId="0" fontId="11" fillId="4" borderId="12" xfId="0" applyFont="1" applyFill="1" applyBorder="1"/>
    <xf numFmtId="0" fontId="9" fillId="4" borderId="13" xfId="0" applyFont="1" applyFill="1" applyBorder="1"/>
    <xf numFmtId="0" fontId="11" fillId="0" borderId="0" xfId="0" applyFont="1" applyAlignment="1">
      <alignment horizontal="left"/>
    </xf>
    <xf numFmtId="4" fontId="11" fillId="0" borderId="9" xfId="0" applyNumberFormat="1" applyFont="1" applyBorder="1" applyAlignment="1">
      <alignment horizontal="right"/>
    </xf>
    <xf numFmtId="4" fontId="11" fillId="0" borderId="10" xfId="0" applyNumberFormat="1" applyFont="1" applyBorder="1" applyAlignment="1">
      <alignment horizontal="right"/>
    </xf>
    <xf numFmtId="4" fontId="11" fillId="0" borderId="0" xfId="0" applyNumberFormat="1" applyFont="1" applyAlignment="1">
      <alignment horizontal="right"/>
    </xf>
    <xf numFmtId="3" fontId="11" fillId="0" borderId="0" xfId="0" applyNumberFormat="1" applyFont="1" applyAlignment="1">
      <alignment horizontal="right"/>
    </xf>
    <xf numFmtId="4" fontId="11" fillId="0" borderId="0" xfId="0" applyNumberFormat="1" applyFont="1" applyAlignment="1">
      <alignment horizontal="left"/>
    </xf>
    <xf numFmtId="3" fontId="2" fillId="0" borderId="0" xfId="0" applyNumberFormat="1" applyFont="1"/>
    <xf numFmtId="4" fontId="2" fillId="0" borderId="0" xfId="0" applyNumberFormat="1" applyFont="1"/>
    <xf numFmtId="0" fontId="9" fillId="0" borderId="16" xfId="0" applyFont="1" applyBorder="1"/>
    <xf numFmtId="0" fontId="11" fillId="2" borderId="17" xfId="0" applyFont="1" applyFill="1" applyBorder="1" applyAlignment="1">
      <alignment horizontal="center" wrapText="1"/>
    </xf>
    <xf numFmtId="4" fontId="11" fillId="2" borderId="18" xfId="0" applyNumberFormat="1" applyFont="1" applyFill="1" applyBorder="1" applyAlignment="1">
      <alignment horizontal="right"/>
    </xf>
    <xf numFmtId="4" fontId="11" fillId="4" borderId="19" xfId="0" applyNumberFormat="1" applyFont="1" applyFill="1" applyBorder="1" applyAlignment="1">
      <alignment horizontal="right"/>
    </xf>
    <xf numFmtId="0" fontId="11" fillId="2" borderId="20" xfId="0" applyFont="1" applyFill="1" applyBorder="1" applyAlignment="1">
      <alignment horizontal="center"/>
    </xf>
    <xf numFmtId="4" fontId="11" fillId="2" borderId="5" xfId="0" applyNumberFormat="1" applyFont="1" applyFill="1" applyBorder="1" applyAlignment="1">
      <alignment horizontal="right"/>
    </xf>
    <xf numFmtId="0" fontId="9" fillId="0" borderId="7" xfId="0" applyFont="1" applyBorder="1" applyAlignment="1">
      <alignment horizontal="center"/>
    </xf>
    <xf numFmtId="0" fontId="11" fillId="2" borderId="22" xfId="0" applyFont="1" applyFill="1" applyBorder="1"/>
    <xf numFmtId="0" fontId="9" fillId="0" borderId="23" xfId="0" applyFont="1" applyBorder="1"/>
    <xf numFmtId="0" fontId="9" fillId="0" borderId="24" xfId="0" applyFont="1" applyBorder="1"/>
    <xf numFmtId="0" fontId="11" fillId="2" borderId="25" xfId="0" applyFont="1" applyFill="1" applyBorder="1" applyAlignment="1">
      <alignment horizontal="center"/>
    </xf>
    <xf numFmtId="0" fontId="11" fillId="2" borderId="26" xfId="0" applyFont="1" applyFill="1" applyBorder="1" applyAlignment="1">
      <alignment horizontal="center" wrapText="1"/>
    </xf>
    <xf numFmtId="0" fontId="13" fillId="0" borderId="0" xfId="0" applyFont="1"/>
    <xf numFmtId="4" fontId="11" fillId="3" borderId="18" xfId="0" applyNumberFormat="1" applyFont="1" applyFill="1" applyBorder="1" applyAlignment="1">
      <alignment horizontal="right"/>
    </xf>
    <xf numFmtId="9" fontId="9" fillId="0" borderId="0" xfId="2" applyFont="1"/>
    <xf numFmtId="1" fontId="9" fillId="0" borderId="0" xfId="0" applyNumberFormat="1" applyFont="1"/>
    <xf numFmtId="0" fontId="14" fillId="0" borderId="0" xfId="0" applyFont="1" applyAlignment="1">
      <alignment vertical="center"/>
    </xf>
    <xf numFmtId="0" fontId="9" fillId="0" borderId="0" xfId="0" applyFont="1" applyAlignment="1">
      <alignment horizontal="center"/>
    </xf>
    <xf numFmtId="165" fontId="9" fillId="0" borderId="0" xfId="0" applyNumberFormat="1" applyFont="1"/>
    <xf numFmtId="165" fontId="11" fillId="0" borderId="0" xfId="0" applyNumberFormat="1" applyFont="1"/>
    <xf numFmtId="0" fontId="12" fillId="0" borderId="0" xfId="0" applyFont="1" applyAlignment="1">
      <alignment horizontal="right"/>
    </xf>
    <xf numFmtId="0" fontId="12" fillId="0" borderId="0" xfId="0" applyFont="1"/>
    <xf numFmtId="0" fontId="9" fillId="3" borderId="16" xfId="0" applyFont="1" applyFill="1" applyBorder="1"/>
    <xf numFmtId="0" fontId="9" fillId="3" borderId="8" xfId="0" applyFont="1" applyFill="1" applyBorder="1"/>
    <xf numFmtId="3" fontId="9" fillId="0" borderId="0" xfId="0" applyNumberFormat="1" applyFont="1"/>
    <xf numFmtId="2" fontId="9" fillId="0" borderId="0" xfId="0" applyNumberFormat="1" applyFont="1"/>
    <xf numFmtId="0" fontId="7"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0" fontId="17" fillId="5" borderId="0" xfId="1" applyFont="1" applyFill="1"/>
    <xf numFmtId="4" fontId="7" fillId="5" borderId="0" xfId="1" applyNumberFormat="1" applyFill="1"/>
    <xf numFmtId="0" fontId="7" fillId="6" borderId="27" xfId="1" applyFill="1" applyBorder="1"/>
    <xf numFmtId="0" fontId="7" fillId="5" borderId="28" xfId="1" applyFill="1" applyBorder="1"/>
    <xf numFmtId="0" fontId="0" fillId="3" borderId="28" xfId="0" applyFill="1" applyBorder="1"/>
    <xf numFmtId="0" fontId="7" fillId="6" borderId="29" xfId="1" applyFill="1" applyBorder="1"/>
    <xf numFmtId="0" fontId="7" fillId="6" borderId="30" xfId="1" applyFill="1" applyBorder="1"/>
    <xf numFmtId="0" fontId="7" fillId="5" borderId="0" xfId="1" applyFill="1"/>
    <xf numFmtId="0" fontId="0" fillId="3" borderId="0" xfId="0" applyFill="1"/>
    <xf numFmtId="0" fontId="7" fillId="6" borderId="0" xfId="1" applyFill="1"/>
    <xf numFmtId="0" fontId="7" fillId="6" borderId="31" xfId="1" applyFill="1" applyBorder="1"/>
    <xf numFmtId="0" fontId="7" fillId="6" borderId="26" xfId="1" applyFill="1" applyBorder="1"/>
    <xf numFmtId="0" fontId="18" fillId="3" borderId="0" xfId="1" applyFont="1" applyFill="1"/>
    <xf numFmtId="166" fontId="7" fillId="6" borderId="0" xfId="1" applyNumberFormat="1" applyFill="1"/>
    <xf numFmtId="0" fontId="19" fillId="5" borderId="38" xfId="1" applyFont="1" applyFill="1" applyBorder="1" applyAlignment="1">
      <alignment horizontal="right"/>
    </xf>
    <xf numFmtId="167" fontId="20" fillId="5" borderId="0" xfId="1" applyNumberFormat="1" applyFont="1" applyFill="1"/>
    <xf numFmtId="168" fontId="7" fillId="5" borderId="0" xfId="1" applyNumberFormat="1" applyFill="1"/>
    <xf numFmtId="0" fontId="8"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8" fillId="3" borderId="0" xfId="0" applyNumberFormat="1" applyFont="1" applyFill="1" applyProtection="1">
      <protection hidden="1"/>
    </xf>
    <xf numFmtId="0" fontId="21" fillId="7" borderId="0" xfId="0" applyFont="1" applyFill="1" applyProtection="1">
      <protection hidden="1"/>
    </xf>
    <xf numFmtId="0" fontId="0" fillId="7" borderId="0" xfId="0" applyFill="1"/>
    <xf numFmtId="0" fontId="21" fillId="7" borderId="0" xfId="0" applyFont="1" applyFill="1" applyProtection="1">
      <protection locked="0" hidden="1"/>
    </xf>
    <xf numFmtId="0" fontId="8" fillId="7" borderId="0" xfId="0"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7" fillId="6" borderId="0" xfId="1" applyNumberFormat="1" applyFill="1"/>
    <xf numFmtId="4" fontId="9" fillId="0" borderId="9" xfId="0" applyNumberFormat="1" applyFont="1" applyBorder="1" applyAlignment="1">
      <alignment horizontal="right"/>
    </xf>
    <xf numFmtId="0" fontId="22" fillId="0" borderId="0" xfId="0" applyFont="1"/>
    <xf numFmtId="4" fontId="9" fillId="0" borderId="6" xfId="0" applyNumberFormat="1" applyFont="1" applyBorder="1" applyAlignment="1">
      <alignment vertical="center" wrapText="1"/>
    </xf>
    <xf numFmtId="4" fontId="24" fillId="4" borderId="14" xfId="0" applyNumberFormat="1" applyFont="1" applyFill="1" applyBorder="1" applyAlignment="1">
      <alignment horizontal="right"/>
    </xf>
    <xf numFmtId="4" fontId="24" fillId="4" borderId="15" xfId="0" applyNumberFormat="1" applyFont="1" applyFill="1" applyBorder="1" applyAlignment="1">
      <alignment horizontal="right"/>
    </xf>
    <xf numFmtId="170" fontId="7" fillId="3" borderId="0" xfId="1" applyNumberFormat="1" applyFill="1"/>
    <xf numFmtId="0" fontId="25" fillId="5" borderId="0" xfId="1" applyFont="1" applyFill="1"/>
    <xf numFmtId="0" fontId="10" fillId="0" borderId="0" xfId="0" applyFont="1" applyAlignment="1">
      <alignment horizontal="left" wrapText="1"/>
    </xf>
    <xf numFmtId="0" fontId="28" fillId="0" borderId="0" xfId="0" applyFont="1" applyAlignment="1">
      <alignment horizontal="right"/>
    </xf>
    <xf numFmtId="4" fontId="9" fillId="0" borderId="0" xfId="0" applyNumberFormat="1" applyFont="1"/>
    <xf numFmtId="0" fontId="11" fillId="0" borderId="0" xfId="0" applyFont="1" applyAlignment="1">
      <alignment horizontal="right"/>
    </xf>
    <xf numFmtId="4" fontId="23" fillId="0" borderId="6" xfId="0" applyNumberFormat="1" applyFont="1" applyBorder="1" applyAlignment="1">
      <alignment wrapText="1"/>
    </xf>
    <xf numFmtId="4" fontId="30" fillId="3" borderId="21" xfId="0" applyNumberFormat="1" applyFont="1" applyFill="1" applyBorder="1" applyAlignment="1">
      <alignment wrapText="1"/>
    </xf>
    <xf numFmtId="4" fontId="30" fillId="0" borderId="21" xfId="0" applyNumberFormat="1" applyFont="1" applyBorder="1" applyAlignment="1">
      <alignment wrapText="1"/>
    </xf>
    <xf numFmtId="4" fontId="11" fillId="3" borderId="8" xfId="0" applyNumberFormat="1" applyFont="1" applyFill="1" applyBorder="1" applyAlignment="1">
      <alignment horizontal="right"/>
    </xf>
    <xf numFmtId="4" fontId="23" fillId="0" borderId="21" xfId="0" applyNumberFormat="1" applyFont="1" applyBorder="1" applyAlignment="1">
      <alignment vertical="center" wrapText="1"/>
    </xf>
    <xf numFmtId="4" fontId="23" fillId="3" borderId="6" xfId="0" applyNumberFormat="1" applyFont="1" applyFill="1" applyBorder="1" applyAlignment="1">
      <alignment vertical="center" wrapText="1"/>
    </xf>
    <xf numFmtId="4" fontId="23" fillId="0" borderId="6" xfId="0" applyNumberFormat="1" applyFont="1" applyBorder="1" applyAlignment="1">
      <alignment vertical="center" wrapText="1"/>
    </xf>
    <xf numFmtId="4" fontId="9" fillId="0" borderId="6" xfId="0" applyNumberFormat="1" applyFont="1" applyBorder="1" applyAlignment="1">
      <alignment horizontal="center" vertical="center" wrapText="1"/>
    </xf>
    <xf numFmtId="4" fontId="11" fillId="0" borderId="9" xfId="0" applyNumberFormat="1" applyFont="1" applyBorder="1"/>
    <xf numFmtId="4" fontId="11" fillId="0" borderId="14" xfId="0" applyNumberFormat="1" applyFont="1" applyBorder="1"/>
    <xf numFmtId="2" fontId="21" fillId="7" borderId="0" xfId="2" applyNumberFormat="1" applyFont="1" applyFill="1" applyProtection="1">
      <protection locked="0" hidden="1"/>
    </xf>
    <xf numFmtId="169" fontId="6" fillId="7" borderId="0" xfId="2" applyNumberFormat="1" applyFill="1"/>
    <xf numFmtId="167" fontId="4" fillId="6" borderId="28" xfId="1" applyNumberFormat="1" applyFont="1" applyFill="1" applyBorder="1"/>
    <xf numFmtId="0" fontId="4" fillId="6" borderId="0" xfId="1" applyFont="1" applyFill="1"/>
    <xf numFmtId="2" fontId="8" fillId="7" borderId="0" xfId="2" applyNumberFormat="1" applyFont="1" applyFill="1" applyProtection="1">
      <protection hidden="1"/>
    </xf>
    <xf numFmtId="10" fontId="8" fillId="7" borderId="0" xfId="2" applyNumberFormat="1" applyFont="1" applyFill="1" applyProtection="1">
      <protection hidden="1"/>
    </xf>
    <xf numFmtId="10" fontId="7" fillId="6" borderId="0" xfId="2" applyNumberFormat="1" applyFont="1" applyFill="1"/>
    <xf numFmtId="0" fontId="4" fillId="6" borderId="24" xfId="1" applyFont="1" applyFill="1" applyBorder="1"/>
    <xf numFmtId="0" fontId="4" fillId="5" borderId="32" xfId="1" applyFont="1" applyFill="1" applyBorder="1"/>
    <xf numFmtId="0" fontId="31" fillId="3" borderId="32" xfId="0" applyFont="1" applyFill="1" applyBorder="1"/>
    <xf numFmtId="0" fontId="31" fillId="3" borderId="0" xfId="0" applyFont="1" applyFill="1"/>
    <xf numFmtId="171" fontId="0" fillId="3" borderId="0" xfId="0" applyNumberFormat="1" applyFill="1"/>
    <xf numFmtId="167" fontId="7" fillId="6" borderId="28" xfId="1" applyNumberFormat="1" applyFill="1" applyBorder="1"/>
    <xf numFmtId="10" fontId="32" fillId="6" borderId="0" xfId="2" applyNumberFormat="1" applyFont="1" applyFill="1"/>
    <xf numFmtId="1" fontId="7" fillId="6" borderId="0" xfId="2" applyNumberFormat="1" applyFont="1" applyFill="1"/>
    <xf numFmtId="3" fontId="7" fillId="6" borderId="0" xfId="2" applyNumberFormat="1" applyFont="1" applyFill="1"/>
    <xf numFmtId="4" fontId="30" fillId="0" borderId="6" xfId="0" applyNumberFormat="1" applyFont="1" applyBorder="1" applyAlignment="1">
      <alignment horizontal="right" wrapText="1"/>
    </xf>
    <xf numFmtId="9" fontId="2" fillId="0" borderId="0" xfId="0" applyNumberFormat="1" applyFont="1" applyAlignment="1">
      <alignment horizontal="left" vertical="center"/>
    </xf>
    <xf numFmtId="4" fontId="11" fillId="0" borderId="9" xfId="0" applyNumberFormat="1" applyFont="1" applyBorder="1" applyAlignment="1">
      <alignment horizontal="left" vertical="top"/>
    </xf>
    <xf numFmtId="4" fontId="11" fillId="0" borderId="15" xfId="0" applyNumberFormat="1" applyFont="1" applyBorder="1"/>
    <xf numFmtId="4" fontId="9" fillId="3" borderId="21" xfId="0" applyNumberFormat="1" applyFont="1" applyFill="1" applyBorder="1" applyAlignment="1">
      <alignment wrapText="1"/>
    </xf>
    <xf numFmtId="4" fontId="11" fillId="2" borderId="7" xfId="0" applyNumberFormat="1" applyFont="1" applyFill="1" applyBorder="1" applyAlignment="1">
      <alignment horizontal="right"/>
    </xf>
    <xf numFmtId="4" fontId="11" fillId="3" borderId="9" xfId="0" applyNumberFormat="1" applyFont="1" applyFill="1" applyBorder="1" applyAlignment="1">
      <alignment horizontal="right"/>
    </xf>
    <xf numFmtId="4" fontId="11" fillId="3" borderId="5" xfId="0" applyNumberFormat="1" applyFont="1" applyFill="1" applyBorder="1" applyAlignment="1">
      <alignment horizontal="right"/>
    </xf>
    <xf numFmtId="164" fontId="21" fillId="7" borderId="0" xfId="0" applyNumberFormat="1" applyFont="1" applyFill="1" applyProtection="1">
      <protection hidden="1"/>
    </xf>
    <xf numFmtId="169" fontId="6" fillId="7" borderId="0" xfId="2" applyNumberFormat="1" applyFont="1" applyFill="1"/>
    <xf numFmtId="0" fontId="4" fillId="6" borderId="27" xfId="1" applyFont="1" applyFill="1" applyBorder="1"/>
    <xf numFmtId="0" fontId="4" fillId="5" borderId="28" xfId="1" applyFont="1" applyFill="1" applyBorder="1"/>
    <xf numFmtId="0" fontId="31" fillId="3" borderId="28" xfId="0" applyFont="1" applyFill="1" applyBorder="1"/>
    <xf numFmtId="0" fontId="4" fillId="6" borderId="29" xfId="1" applyFont="1" applyFill="1" applyBorder="1"/>
    <xf numFmtId="0" fontId="4" fillId="6" borderId="30" xfId="1" applyFont="1" applyFill="1" applyBorder="1"/>
    <xf numFmtId="0" fontId="4" fillId="6" borderId="31" xfId="1" applyFont="1" applyFill="1" applyBorder="1"/>
    <xf numFmtId="167" fontId="31"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169" fontId="4" fillId="6" borderId="32" xfId="1" applyNumberFormat="1" applyFont="1" applyFill="1" applyBorder="1"/>
    <xf numFmtId="0" fontId="4" fillId="6" borderId="26" xfId="1" applyFont="1" applyFill="1" applyBorder="1"/>
    <xf numFmtId="0" fontId="32" fillId="3" borderId="0" xfId="3" applyFont="1" applyFill="1"/>
    <xf numFmtId="0" fontId="33" fillId="5" borderId="0" xfId="3" applyFont="1" applyFill="1" applyAlignment="1">
      <alignment horizontal="right"/>
    </xf>
    <xf numFmtId="0" fontId="32" fillId="5" borderId="0" xfId="3" applyFont="1" applyFill="1"/>
    <xf numFmtId="0" fontId="32" fillId="5" borderId="0" xfId="3" applyFont="1" applyFill="1" applyAlignment="1">
      <alignment horizontal="right"/>
    </xf>
    <xf numFmtId="0" fontId="34" fillId="5" borderId="0" xfId="3" applyFont="1" applyFill="1"/>
    <xf numFmtId="4" fontId="32" fillId="5" borderId="0" xfId="3" applyNumberFormat="1" applyFont="1" applyFill="1"/>
    <xf numFmtId="0" fontId="32" fillId="6" borderId="27" xfId="3" applyFont="1" applyFill="1" applyBorder="1"/>
    <xf numFmtId="0" fontId="32" fillId="5" borderId="28" xfId="3" applyFont="1" applyFill="1" applyBorder="1"/>
    <xf numFmtId="167" fontId="32" fillId="6" borderId="28" xfId="3" applyNumberFormat="1" applyFont="1" applyFill="1" applyBorder="1"/>
    <xf numFmtId="0" fontId="32" fillId="6" borderId="29" xfId="3" applyFont="1" applyFill="1" applyBorder="1"/>
    <xf numFmtId="0" fontId="32" fillId="6" borderId="30" xfId="3" applyFont="1" applyFill="1" applyBorder="1"/>
    <xf numFmtId="0" fontId="32" fillId="6" borderId="0" xfId="3" applyFont="1" applyFill="1"/>
    <xf numFmtId="0" fontId="32" fillId="6" borderId="31" xfId="3" applyFont="1" applyFill="1" applyBorder="1"/>
    <xf numFmtId="3" fontId="32" fillId="6" borderId="0" xfId="3" applyNumberFormat="1" applyFont="1" applyFill="1"/>
    <xf numFmtId="170" fontId="32" fillId="3" borderId="0" xfId="3" applyNumberFormat="1" applyFont="1" applyFill="1"/>
    <xf numFmtId="166" fontId="32" fillId="6" borderId="0" xfId="3" applyNumberFormat="1" applyFont="1" applyFill="1"/>
    <xf numFmtId="0" fontId="35" fillId="5" borderId="38" xfId="3" applyFont="1" applyFill="1" applyBorder="1" applyAlignment="1">
      <alignment horizontal="right"/>
    </xf>
    <xf numFmtId="167" fontId="36" fillId="5" borderId="0" xfId="3" applyNumberFormat="1" applyFont="1" applyFill="1"/>
    <xf numFmtId="168" fontId="32" fillId="5" borderId="0" xfId="3" applyNumberFormat="1" applyFont="1" applyFill="1"/>
    <xf numFmtId="4" fontId="38" fillId="5" borderId="0" xfId="1" applyNumberFormat="1" applyFont="1" applyFill="1"/>
    <xf numFmtId="164" fontId="8" fillId="7" borderId="0" xfId="0" applyNumberFormat="1" applyFont="1" applyFill="1" applyProtection="1">
      <protection hidden="1"/>
    </xf>
    <xf numFmtId="0" fontId="40" fillId="3" borderId="0" xfId="1" applyFont="1" applyFill="1" applyAlignment="1">
      <alignment horizontal="right"/>
    </xf>
    <xf numFmtId="0" fontId="41" fillId="3" borderId="0" xfId="1" applyFont="1" applyFill="1" applyAlignment="1">
      <alignment horizontal="right"/>
    </xf>
    <xf numFmtId="0" fontId="43" fillId="3" borderId="28" xfId="0" applyFont="1" applyFill="1" applyBorder="1"/>
    <xf numFmtId="0" fontId="43" fillId="3" borderId="0" xfId="0" applyFont="1" applyFill="1"/>
    <xf numFmtId="167" fontId="43" fillId="3" borderId="0" xfId="0" applyNumberFormat="1" applyFont="1" applyFill="1"/>
    <xf numFmtId="0" fontId="0" fillId="3" borderId="32" xfId="0" applyFill="1" applyBorder="1"/>
    <xf numFmtId="0" fontId="32" fillId="5" borderId="32" xfId="3" applyFont="1" applyFill="1" applyBorder="1"/>
    <xf numFmtId="4" fontId="42" fillId="5" borderId="0" xfId="3" applyNumberFormat="1" applyFont="1" applyFill="1"/>
    <xf numFmtId="0" fontId="32" fillId="6" borderId="24" xfId="3" applyFont="1" applyFill="1" applyBorder="1"/>
    <xf numFmtId="0" fontId="43" fillId="3" borderId="32" xfId="4" applyFont="1" applyFill="1" applyBorder="1"/>
    <xf numFmtId="169" fontId="32" fillId="3" borderId="32" xfId="2" applyNumberFormat="1" applyFont="1" applyFill="1" applyBorder="1"/>
    <xf numFmtId="0" fontId="32" fillId="6" borderId="26" xfId="3" applyFont="1" applyFill="1" applyBorder="1"/>
    <xf numFmtId="4" fontId="43" fillId="3" borderId="0" xfId="0" applyNumberFormat="1" applyFont="1" applyFill="1"/>
    <xf numFmtId="0" fontId="44" fillId="3" borderId="0" xfId="3" applyFont="1" applyFill="1"/>
    <xf numFmtId="0" fontId="45" fillId="5" borderId="0" xfId="3" applyFont="1" applyFill="1" applyAlignment="1">
      <alignment horizontal="right"/>
    </xf>
    <xf numFmtId="0" fontId="39" fillId="5" borderId="0" xfId="3" applyFont="1" applyFill="1"/>
    <xf numFmtId="0" fontId="39" fillId="5" borderId="0" xfId="3" applyFont="1" applyFill="1" applyAlignment="1">
      <alignment horizontal="right"/>
    </xf>
    <xf numFmtId="0" fontId="38" fillId="5" borderId="0" xfId="3" applyFont="1" applyFill="1"/>
    <xf numFmtId="0" fontId="46" fillId="5" borderId="0" xfId="3" applyFont="1" applyFill="1"/>
    <xf numFmtId="4" fontId="38" fillId="5" borderId="0" xfId="3" applyNumberFormat="1" applyFont="1" applyFill="1"/>
    <xf numFmtId="0" fontId="47" fillId="5" borderId="0" xfId="3" applyFont="1" applyFill="1"/>
    <xf numFmtId="4" fontId="44" fillId="5" borderId="0" xfId="3" applyNumberFormat="1" applyFont="1" applyFill="1"/>
    <xf numFmtId="0" fontId="44" fillId="6" borderId="27" xfId="3" applyFont="1" applyFill="1" applyBorder="1"/>
    <xf numFmtId="0" fontId="44" fillId="5" borderId="28" xfId="3" applyFont="1" applyFill="1" applyBorder="1"/>
    <xf numFmtId="167" fontId="44" fillId="6" borderId="28" xfId="3" applyNumberFormat="1" applyFont="1" applyFill="1" applyBorder="1"/>
    <xf numFmtId="0" fontId="44" fillId="6" borderId="29" xfId="3" applyFont="1" applyFill="1" applyBorder="1"/>
    <xf numFmtId="0" fontId="44" fillId="6" borderId="30" xfId="3" applyFont="1" applyFill="1" applyBorder="1"/>
    <xf numFmtId="0" fontId="44" fillId="5" borderId="0" xfId="3" applyFont="1" applyFill="1"/>
    <xf numFmtId="0" fontId="39" fillId="6" borderId="0" xfId="3" applyFont="1" applyFill="1"/>
    <xf numFmtId="0" fontId="44" fillId="6" borderId="31" xfId="3" applyFont="1" applyFill="1" applyBorder="1"/>
    <xf numFmtId="3" fontId="44" fillId="6" borderId="0" xfId="3" applyNumberFormat="1" applyFont="1" applyFill="1"/>
    <xf numFmtId="170" fontId="44" fillId="3" borderId="0" xfId="3" applyNumberFormat="1" applyFont="1" applyFill="1"/>
    <xf numFmtId="10" fontId="39" fillId="6" borderId="0" xfId="2" applyNumberFormat="1" applyFont="1" applyFill="1"/>
    <xf numFmtId="0" fontId="39" fillId="6" borderId="24" xfId="3" applyFont="1" applyFill="1" applyBorder="1"/>
    <xf numFmtId="0" fontId="39" fillId="5" borderId="32" xfId="3" applyFont="1" applyFill="1" applyBorder="1"/>
    <xf numFmtId="0" fontId="48" fillId="3" borderId="32" xfId="0" applyFont="1" applyFill="1" applyBorder="1"/>
    <xf numFmtId="169" fontId="39" fillId="6" borderId="32" xfId="3" applyNumberFormat="1" applyFont="1" applyFill="1" applyBorder="1"/>
    <xf numFmtId="0" fontId="44" fillId="6" borderId="26" xfId="3" applyFont="1" applyFill="1" applyBorder="1"/>
    <xf numFmtId="0" fontId="49" fillId="3" borderId="0" xfId="3" applyFont="1" applyFill="1"/>
    <xf numFmtId="0" fontId="44" fillId="6" borderId="0" xfId="3" applyFont="1" applyFill="1"/>
    <xf numFmtId="166" fontId="44" fillId="6" borderId="0" xfId="3" applyNumberFormat="1" applyFont="1" applyFill="1"/>
    <xf numFmtId="0" fontId="50" fillId="5" borderId="38" xfId="3" applyFont="1" applyFill="1" applyBorder="1" applyAlignment="1">
      <alignment horizontal="right"/>
    </xf>
    <xf numFmtId="167" fontId="51" fillId="5" borderId="0" xfId="3" applyNumberFormat="1" applyFont="1" applyFill="1"/>
    <xf numFmtId="168" fontId="44" fillId="5" borderId="0" xfId="3" applyNumberFormat="1" applyFont="1" applyFill="1"/>
    <xf numFmtId="0" fontId="44" fillId="3" borderId="0" xfId="1" applyFont="1" applyFill="1"/>
    <xf numFmtId="0" fontId="39" fillId="5" borderId="0" xfId="1" applyFont="1" applyFill="1"/>
    <xf numFmtId="2" fontId="39" fillId="5" borderId="0" xfId="1" applyNumberFormat="1" applyFont="1" applyFill="1" applyAlignment="1">
      <alignment horizontal="right"/>
    </xf>
    <xf numFmtId="0" fontId="47" fillId="5" borderId="0" xfId="1" applyFont="1" applyFill="1"/>
    <xf numFmtId="0" fontId="46" fillId="5" borderId="0" xfId="1" applyFont="1" applyFill="1"/>
    <xf numFmtId="4" fontId="44" fillId="5" borderId="0" xfId="1" applyNumberFormat="1" applyFont="1" applyFill="1"/>
    <xf numFmtId="2" fontId="47" fillId="5" borderId="0" xfId="1" applyNumberFormat="1" applyFont="1" applyFill="1"/>
    <xf numFmtId="2" fontId="44" fillId="3" borderId="0" xfId="1" applyNumberFormat="1" applyFont="1" applyFill="1"/>
    <xf numFmtId="0" fontId="44" fillId="6" borderId="27" xfId="1" applyFont="1" applyFill="1" applyBorder="1"/>
    <xf numFmtId="0" fontId="44" fillId="5" borderId="28" xfId="1" applyFont="1" applyFill="1" applyBorder="1"/>
    <xf numFmtId="167" fontId="44" fillId="6" borderId="28" xfId="1" applyNumberFormat="1" applyFont="1" applyFill="1" applyBorder="1"/>
    <xf numFmtId="0" fontId="44" fillId="6" borderId="29" xfId="1" applyFont="1" applyFill="1" applyBorder="1"/>
    <xf numFmtId="0" fontId="44" fillId="6" borderId="30" xfId="1" applyFont="1" applyFill="1" applyBorder="1"/>
    <xf numFmtId="0" fontId="44" fillId="5" borderId="0" xfId="1" applyFont="1" applyFill="1"/>
    <xf numFmtId="0" fontId="44" fillId="6" borderId="0" xfId="1" applyFont="1" applyFill="1"/>
    <xf numFmtId="0" fontId="44" fillId="6" borderId="31" xfId="1" applyFont="1" applyFill="1" applyBorder="1"/>
    <xf numFmtId="0" fontId="0" fillId="3" borderId="0" xfId="0" applyFill="1" applyAlignment="1">
      <alignment horizontal="right"/>
    </xf>
    <xf numFmtId="4" fontId="44" fillId="6" borderId="0" xfId="1" applyNumberFormat="1" applyFont="1" applyFill="1"/>
    <xf numFmtId="3" fontId="44" fillId="6" borderId="0" xfId="1" applyNumberFormat="1" applyFont="1" applyFill="1"/>
    <xf numFmtId="10" fontId="44" fillId="6" borderId="0" xfId="2" applyNumberFormat="1" applyFont="1" applyFill="1"/>
    <xf numFmtId="0" fontId="44" fillId="6" borderId="24" xfId="1" applyFont="1" applyFill="1" applyBorder="1"/>
    <xf numFmtId="0" fontId="44" fillId="5" borderId="32" xfId="1" applyFont="1" applyFill="1" applyBorder="1"/>
    <xf numFmtId="169" fontId="44" fillId="6" borderId="32" xfId="1" applyNumberFormat="1" applyFont="1" applyFill="1" applyBorder="1"/>
    <xf numFmtId="0" fontId="44" fillId="6" borderId="26" xfId="1" applyFont="1" applyFill="1" applyBorder="1"/>
    <xf numFmtId="2" fontId="49" fillId="3" borderId="0" xfId="1" applyNumberFormat="1" applyFont="1" applyFill="1"/>
    <xf numFmtId="172" fontId="0" fillId="3" borderId="0" xfId="0" applyNumberFormat="1" applyFill="1" applyProtection="1">
      <protection hidden="1"/>
    </xf>
    <xf numFmtId="166" fontId="44" fillId="6" borderId="0" xfId="1" applyNumberFormat="1" applyFont="1" applyFill="1"/>
    <xf numFmtId="9" fontId="0" fillId="3" borderId="0" xfId="2" applyFont="1" applyFill="1" applyProtection="1">
      <protection hidden="1"/>
    </xf>
    <xf numFmtId="0" fontId="50" fillId="5" borderId="38" xfId="1" applyFont="1" applyFill="1" applyBorder="1" applyAlignment="1">
      <alignment horizontal="right"/>
    </xf>
    <xf numFmtId="2" fontId="50" fillId="5" borderId="38" xfId="1" applyNumberFormat="1" applyFont="1" applyFill="1" applyBorder="1" applyAlignment="1">
      <alignment horizontal="right"/>
    </xf>
    <xf numFmtId="167" fontId="51" fillId="5" borderId="0" xfId="1" applyNumberFormat="1" applyFont="1" applyFill="1"/>
    <xf numFmtId="168" fontId="44" fillId="5" borderId="0" xfId="1" applyNumberFormat="1" applyFont="1" applyFill="1"/>
    <xf numFmtId="4" fontId="23" fillId="0" borderId="6" xfId="0" applyNumberFormat="1" applyFont="1" applyBorder="1" applyAlignment="1">
      <alignment horizontal="right" vertical="center" wrapText="1"/>
    </xf>
    <xf numFmtId="4" fontId="23" fillId="0" borderId="21" xfId="0" applyNumberFormat="1" applyFont="1" applyBorder="1" applyAlignment="1">
      <alignment horizontal="right" vertical="center" wrapText="1"/>
    </xf>
    <xf numFmtId="0" fontId="2" fillId="0" borderId="0" xfId="0" applyFont="1"/>
    <xf numFmtId="165" fontId="11" fillId="0" borderId="1" xfId="0" applyNumberFormat="1" applyFont="1" applyBorder="1" applyAlignment="1">
      <alignment horizontal="right"/>
    </xf>
    <xf numFmtId="164" fontId="2" fillId="3" borderId="1" xfId="0" applyNumberFormat="1" applyFont="1" applyFill="1" applyBorder="1" applyAlignment="1">
      <alignment horizontal="right"/>
    </xf>
    <xf numFmtId="0" fontId="24" fillId="2" borderId="3" xfId="0" applyFont="1" applyFill="1" applyBorder="1" applyAlignment="1">
      <alignment horizontal="center"/>
    </xf>
    <xf numFmtId="0" fontId="24" fillId="2" borderId="20" xfId="0" applyFont="1" applyFill="1" applyBorder="1" applyAlignment="1">
      <alignment horizontal="center"/>
    </xf>
    <xf numFmtId="4" fontId="23" fillId="0" borderId="6" xfId="0" applyNumberFormat="1" applyFont="1" applyBorder="1" applyAlignment="1">
      <alignment horizontal="right" wrapText="1"/>
    </xf>
    <xf numFmtId="4" fontId="23" fillId="3" borderId="21" xfId="0" applyNumberFormat="1" applyFont="1" applyFill="1" applyBorder="1" applyAlignment="1">
      <alignment wrapText="1"/>
    </xf>
    <xf numFmtId="4" fontId="23" fillId="0" borderId="21" xfId="0" applyNumberFormat="1" applyFont="1" applyBorder="1" applyAlignment="1">
      <alignment wrapText="1"/>
    </xf>
    <xf numFmtId="4" fontId="24" fillId="2" borderId="7" xfId="0" applyNumberFormat="1" applyFont="1" applyFill="1" applyBorder="1" applyAlignment="1">
      <alignment horizontal="right"/>
    </xf>
    <xf numFmtId="4" fontId="24" fillId="2" borderId="5" xfId="0" applyNumberFormat="1" applyFont="1" applyFill="1" applyBorder="1" applyAlignment="1">
      <alignment horizontal="right"/>
    </xf>
    <xf numFmtId="4" fontId="24" fillId="3" borderId="9" xfId="0" applyNumberFormat="1" applyFont="1" applyFill="1" applyBorder="1" applyAlignment="1">
      <alignment horizontal="right"/>
    </xf>
    <xf numFmtId="4" fontId="24" fillId="3" borderId="5" xfId="0" applyNumberFormat="1" applyFont="1" applyFill="1" applyBorder="1" applyAlignment="1">
      <alignment horizontal="right"/>
    </xf>
    <xf numFmtId="4" fontId="24" fillId="2" borderId="6" xfId="0" applyNumberFormat="1" applyFont="1" applyFill="1" applyBorder="1" applyAlignment="1">
      <alignment horizontal="center"/>
    </xf>
    <xf numFmtId="0" fontId="24" fillId="2" borderId="25" xfId="0" applyFont="1" applyFill="1" applyBorder="1" applyAlignment="1">
      <alignment horizontal="center"/>
    </xf>
    <xf numFmtId="4" fontId="24" fillId="0" borderId="9" xfId="0" applyNumberFormat="1" applyFont="1" applyBorder="1" applyAlignment="1">
      <alignment horizontal="right"/>
    </xf>
    <xf numFmtId="4" fontId="24" fillId="0" borderId="10" xfId="0" applyNumberFormat="1" applyFont="1" applyBorder="1" applyAlignment="1">
      <alignment horizontal="right"/>
    </xf>
    <xf numFmtId="4" fontId="23" fillId="0" borderId="9" xfId="0" applyNumberFormat="1" applyFont="1" applyBorder="1" applyAlignment="1">
      <alignment horizontal="right"/>
    </xf>
    <xf numFmtId="4" fontId="24" fillId="0" borderId="9" xfId="0" applyNumberFormat="1" applyFont="1" applyBorder="1" applyAlignment="1">
      <alignment horizontal="left" vertical="top"/>
    </xf>
    <xf numFmtId="4" fontId="24" fillId="0" borderId="14" xfId="0" applyNumberFormat="1" applyFont="1" applyBorder="1"/>
    <xf numFmtId="4" fontId="24" fillId="0" borderId="15" xfId="0" applyNumberFormat="1" applyFont="1" applyBorder="1"/>
    <xf numFmtId="165" fontId="11" fillId="0" borderId="0" xfId="0" applyNumberFormat="1" applyFont="1" applyAlignment="1">
      <alignment horizontal="right"/>
    </xf>
    <xf numFmtId="164" fontId="2" fillId="0" borderId="0" xfId="0" applyNumberFormat="1" applyFont="1" applyAlignment="1">
      <alignment horizontal="right"/>
    </xf>
    <xf numFmtId="4" fontId="23" fillId="3" borderId="21" xfId="0" applyNumberFormat="1" applyFont="1" applyFill="1" applyBorder="1" applyAlignment="1">
      <alignment horizontal="right" wrapText="1"/>
    </xf>
    <xf numFmtId="0" fontId="9" fillId="0" borderId="40" xfId="0" applyFont="1" applyBorder="1" applyAlignment="1">
      <alignment horizontal="center"/>
    </xf>
    <xf numFmtId="0" fontId="9" fillId="0" borderId="28" xfId="0" applyFont="1" applyBorder="1"/>
    <xf numFmtId="4" fontId="9" fillId="0" borderId="29" xfId="0" applyNumberFormat="1" applyFont="1" applyBorder="1" applyAlignment="1">
      <alignment horizontal="center" vertical="center" wrapText="1"/>
    </xf>
    <xf numFmtId="0" fontId="9" fillId="3" borderId="10" xfId="0" applyFont="1" applyFill="1" applyBorder="1" applyAlignment="1">
      <alignment horizontal="center" vertical="center" wrapText="1"/>
    </xf>
    <xf numFmtId="0" fontId="9" fillId="0" borderId="41" xfId="0" applyFont="1" applyBorder="1"/>
    <xf numFmtId="4" fontId="23" fillId="3" borderId="21" xfId="0" applyNumberFormat="1" applyFont="1" applyFill="1" applyBorder="1" applyAlignment="1">
      <alignment vertical="center" wrapText="1"/>
    </xf>
    <xf numFmtId="4" fontId="30" fillId="3" borderId="6" xfId="0" applyNumberFormat="1" applyFont="1" applyFill="1" applyBorder="1" applyAlignment="1">
      <alignment horizontal="right" wrapText="1"/>
    </xf>
    <xf numFmtId="2" fontId="55" fillId="0" borderId="0" xfId="0" applyNumberFormat="1" applyFont="1"/>
    <xf numFmtId="0" fontId="55" fillId="0" borderId="0" xfId="0" applyFont="1"/>
    <xf numFmtId="3" fontId="55" fillId="0" borderId="0" xfId="0" applyNumberFormat="1" applyFont="1"/>
    <xf numFmtId="4" fontId="55" fillId="0" borderId="0" xfId="0" applyNumberFormat="1" applyFont="1"/>
    <xf numFmtId="14" fontId="9" fillId="3" borderId="21" xfId="0" applyNumberFormat="1" applyFont="1" applyFill="1" applyBorder="1" applyAlignment="1">
      <alignment horizontal="center" vertical="center" wrapText="1"/>
    </xf>
    <xf numFmtId="4" fontId="23" fillId="3" borderId="6" xfId="0" applyNumberFormat="1" applyFont="1" applyFill="1" applyBorder="1" applyAlignment="1">
      <alignment wrapText="1"/>
    </xf>
    <xf numFmtId="173" fontId="9" fillId="3" borderId="1" xfId="0" applyNumberFormat="1" applyFont="1" applyFill="1" applyBorder="1" applyAlignment="1">
      <alignment horizontal="right"/>
    </xf>
    <xf numFmtId="0" fontId="11" fillId="0" borderId="0" xfId="0" applyFont="1" applyAlignment="1">
      <alignment horizontal="left" vertical="top" wrapText="1"/>
    </xf>
    <xf numFmtId="0" fontId="10" fillId="0" borderId="0" xfId="0" applyFont="1" applyAlignment="1">
      <alignment horizontal="left" wrapText="1"/>
    </xf>
    <xf numFmtId="0" fontId="27" fillId="0" borderId="0" xfId="0" applyFont="1" applyAlignment="1">
      <alignment wrapText="1"/>
    </xf>
    <xf numFmtId="0" fontId="9" fillId="0" borderId="16" xfId="0" applyFont="1" applyBorder="1"/>
    <xf numFmtId="0" fontId="9" fillId="0" borderId="8" xfId="0" applyFont="1" applyBorder="1"/>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25" xfId="0" applyFont="1" applyFill="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35" xfId="0" applyNumberFormat="1" applyFont="1" applyBorder="1" applyAlignment="1">
      <alignment horizontal="center" vertical="center" wrapText="1"/>
    </xf>
    <xf numFmtId="4" fontId="9" fillId="0" borderId="34" xfId="0" applyNumberFormat="1" applyFont="1" applyBorder="1" applyAlignment="1">
      <alignment horizontal="center" vertical="center" wrapText="1"/>
    </xf>
    <xf numFmtId="0" fontId="11" fillId="0" borderId="0" xfId="0" applyFont="1" applyAlignment="1">
      <alignment horizontal="left" wrapText="1"/>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1" xfId="0" applyFont="1" applyBorder="1"/>
    <xf numFmtId="0" fontId="9" fillId="0" borderId="25" xfId="0"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13" fillId="0" borderId="39" xfId="0" applyFont="1" applyBorder="1" applyAlignment="1">
      <alignment horizontal="center"/>
    </xf>
    <xf numFmtId="0" fontId="29" fillId="0" borderId="39" xfId="0" applyFont="1" applyBorder="1" applyAlignment="1">
      <alignment horizontal="center"/>
    </xf>
    <xf numFmtId="0" fontId="26" fillId="0" borderId="0" xfId="0" applyFont="1" applyAlignment="1">
      <alignment horizontal="center" wrapText="1"/>
    </xf>
    <xf numFmtId="0" fontId="29" fillId="0" borderId="0" xfId="0" applyFont="1" applyAlignment="1">
      <alignment horizontal="center" vertical="center" wrapText="1"/>
    </xf>
    <xf numFmtId="0" fontId="29" fillId="0" borderId="0" xfId="0" applyFont="1" applyAlignment="1">
      <alignment horizontal="center"/>
    </xf>
    <xf numFmtId="0" fontId="52" fillId="0" borderId="39" xfId="0" applyFont="1" applyBorder="1" applyAlignment="1">
      <alignment horizontal="center"/>
    </xf>
    <xf numFmtId="0" fontId="52" fillId="0" borderId="0" xfId="0" applyFont="1" applyAlignment="1">
      <alignment horizontal="center"/>
    </xf>
    <xf numFmtId="0" fontId="54" fillId="0" borderId="0" xfId="0" applyFont="1" applyAlignment="1">
      <alignment horizontal="center"/>
    </xf>
  </cellXfs>
  <cellStyles count="6">
    <cellStyle name="Normaallaad 4" xfId="1" xr:uid="{00000000-0005-0000-0000-000001000000}"/>
    <cellStyle name="Normaallaad 4 2" xfId="3" xr:uid="{075D6C52-ACFA-4803-8962-3D7527AFD2CD}"/>
    <cellStyle name="Normal" xfId="0" builtinId="0"/>
    <cellStyle name="Normal 2" xfId="4" xr:uid="{29AC8C9C-2026-43B9-898E-03141FE1B69B}"/>
    <cellStyle name="Percent" xfId="2" builtinId="5"/>
    <cellStyle name="Percent 2" xfId="5" xr:uid="{3F02E34B-BF9E-476B-BB61-B9388500FE24}"/>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C4BD-AD08-4431-9D9E-641B9DBD64D9}">
  <dimension ref="A1:U52"/>
  <sheetViews>
    <sheetView tabSelected="1" zoomScale="96" zoomScaleNormal="96" workbookViewId="0">
      <selection activeCell="H8" sqref="H8"/>
    </sheetView>
  </sheetViews>
  <sheetFormatPr defaultColWidth="9.140625" defaultRowHeight="15" x14ac:dyDescent="0.25"/>
  <cols>
    <col min="1" max="1" width="5.42578125" style="1" customWidth="1"/>
    <col min="2" max="2" width="8.140625" style="1" customWidth="1"/>
    <col min="3" max="3" width="11.7109375" style="1" customWidth="1"/>
    <col min="4" max="4" width="57.7109375" style="1" customWidth="1"/>
    <col min="5" max="6" width="15.5703125" style="1" customWidth="1"/>
    <col min="7" max="12" width="14" style="1" customWidth="1"/>
    <col min="13" max="14" width="25.42578125" style="1" customWidth="1"/>
    <col min="15" max="15" width="16.28515625" style="1" customWidth="1"/>
    <col min="16" max="16" width="9.140625" style="1"/>
    <col min="17" max="17" width="0" style="1" hidden="1" customWidth="1"/>
    <col min="18" max="18" width="8.5703125" style="1" hidden="1" customWidth="1"/>
    <col min="19" max="19" width="9.140625" style="1"/>
    <col min="20" max="20" width="11.28515625" style="1" bestFit="1" customWidth="1"/>
    <col min="21" max="21" width="10.140625" style="1" bestFit="1" customWidth="1"/>
    <col min="22" max="16384" width="9.140625" style="1"/>
  </cols>
  <sheetData>
    <row r="1" spans="1:21" x14ac:dyDescent="0.25">
      <c r="N1" s="104" t="s">
        <v>0</v>
      </c>
    </row>
    <row r="2" spans="1:21" ht="15" customHeight="1" x14ac:dyDescent="0.25"/>
    <row r="3" spans="1:21" ht="18.75" customHeight="1" x14ac:dyDescent="0.3">
      <c r="A3" s="315" t="s">
        <v>1</v>
      </c>
      <c r="B3" s="315"/>
      <c r="C3" s="315"/>
      <c r="D3" s="315"/>
      <c r="E3" s="315"/>
      <c r="F3" s="315"/>
      <c r="G3" s="315"/>
      <c r="H3" s="315"/>
      <c r="I3" s="315"/>
      <c r="J3" s="315"/>
      <c r="K3" s="315"/>
      <c r="L3" s="315"/>
      <c r="M3" s="315"/>
      <c r="N3" s="315"/>
    </row>
    <row r="4" spans="1:21" ht="16.5" customHeight="1" x14ac:dyDescent="0.25"/>
    <row r="5" spans="1:21" x14ac:dyDescent="0.25">
      <c r="C5" s="3" t="s">
        <v>2</v>
      </c>
      <c r="D5" s="7" t="s">
        <v>3</v>
      </c>
      <c r="H5" s="105"/>
      <c r="I5" s="105"/>
      <c r="J5" s="105"/>
      <c r="K5" s="105"/>
      <c r="L5" s="105"/>
      <c r="Q5" s="49"/>
      <c r="R5" s="50"/>
    </row>
    <row r="6" spans="1:21" x14ac:dyDescent="0.25">
      <c r="C6" s="3" t="s">
        <v>4</v>
      </c>
      <c r="D6" s="4" t="s">
        <v>5</v>
      </c>
      <c r="N6" s="51"/>
      <c r="Q6" s="49"/>
      <c r="R6" s="50"/>
      <c r="T6" s="52"/>
    </row>
    <row r="7" spans="1:21" ht="15.75" x14ac:dyDescent="0.25">
      <c r="N7" s="2"/>
      <c r="O7" s="8"/>
      <c r="P7" s="8"/>
      <c r="Q7" s="49"/>
      <c r="R7" s="50"/>
      <c r="S7" s="3"/>
      <c r="T7" s="52"/>
    </row>
    <row r="8" spans="1:21" ht="14.25" customHeight="1" x14ac:dyDescent="0.25">
      <c r="D8" s="5" t="s">
        <v>6</v>
      </c>
      <c r="E8" s="256">
        <v>1368.3754403250382</v>
      </c>
      <c r="F8" s="7" t="s">
        <v>7</v>
      </c>
      <c r="G8"/>
      <c r="H8"/>
      <c r="I8" s="8"/>
      <c r="J8" s="8"/>
      <c r="K8" s="8"/>
      <c r="L8" s="8"/>
      <c r="M8" s="8"/>
      <c r="P8" s="53"/>
    </row>
    <row r="9" spans="1:21" ht="14.25" customHeight="1" x14ac:dyDescent="0.25">
      <c r="D9" s="5" t="s">
        <v>8</v>
      </c>
      <c r="E9" s="6">
        <v>1980</v>
      </c>
      <c r="F9" s="7" t="s">
        <v>7</v>
      </c>
      <c r="G9"/>
      <c r="H9"/>
      <c r="I9" s="8"/>
      <c r="J9" s="8"/>
      <c r="K9" s="8"/>
      <c r="L9" s="8"/>
      <c r="M9" s="8"/>
      <c r="O9" s="8"/>
      <c r="P9" s="54"/>
      <c r="S9" s="8"/>
    </row>
    <row r="10" spans="1:21" ht="14.25" customHeight="1" x14ac:dyDescent="0.25">
      <c r="D10" s="106"/>
      <c r="E10" s="275"/>
      <c r="F10" s="8"/>
      <c r="G10"/>
      <c r="H10"/>
      <c r="I10" s="8"/>
      <c r="J10" s="8"/>
      <c r="K10" s="8"/>
      <c r="L10" s="8"/>
      <c r="M10" s="8"/>
      <c r="O10" s="8"/>
      <c r="P10" s="54"/>
      <c r="S10" s="8"/>
    </row>
    <row r="11" spans="1:21" ht="14.25" customHeight="1" x14ac:dyDescent="0.25">
      <c r="D11" s="106"/>
      <c r="E11" s="275"/>
      <c r="F11" s="8"/>
      <c r="G11"/>
      <c r="H11"/>
      <c r="I11" s="8"/>
      <c r="J11" s="8"/>
      <c r="K11" s="8"/>
      <c r="L11" s="8"/>
      <c r="M11" s="8"/>
      <c r="O11" s="8"/>
      <c r="P11" s="54"/>
      <c r="S11" s="8"/>
    </row>
    <row r="12" spans="1:21" ht="14.25" customHeight="1" x14ac:dyDescent="0.25">
      <c r="D12" s="106"/>
      <c r="E12" s="316" t="s">
        <v>9</v>
      </c>
      <c r="F12" s="316"/>
      <c r="G12" s="8"/>
      <c r="H12" s="8"/>
      <c r="I12" s="8"/>
      <c r="J12" s="8"/>
      <c r="K12" s="8"/>
      <c r="L12" s="8"/>
      <c r="M12" s="8"/>
      <c r="O12" s="8"/>
      <c r="P12" s="54"/>
      <c r="S12" s="8"/>
    </row>
    <row r="13" spans="1:21" ht="14.25" customHeight="1" x14ac:dyDescent="0.25">
      <c r="D13" s="106"/>
      <c r="E13" s="316"/>
      <c r="F13" s="316"/>
      <c r="G13" s="317" t="s">
        <v>12</v>
      </c>
      <c r="H13" s="317"/>
      <c r="I13" s="317" t="s">
        <v>13</v>
      </c>
      <c r="J13" s="317"/>
      <c r="K13" s="317" t="s">
        <v>14</v>
      </c>
      <c r="L13" s="317"/>
      <c r="M13" s="8"/>
      <c r="O13" s="8"/>
      <c r="P13" s="54"/>
      <c r="S13" s="8"/>
    </row>
    <row r="14" spans="1:21" ht="15.75" thickBot="1" x14ac:dyDescent="0.3">
      <c r="D14" s="8"/>
      <c r="E14" s="313" t="s">
        <v>16</v>
      </c>
      <c r="F14" s="313"/>
      <c r="G14" s="314" t="s">
        <v>17</v>
      </c>
      <c r="H14" s="314"/>
      <c r="I14" s="314" t="s">
        <v>18</v>
      </c>
      <c r="J14" s="314"/>
      <c r="K14" s="314" t="s">
        <v>19</v>
      </c>
      <c r="L14" s="314"/>
      <c r="S14" s="55"/>
      <c r="T14" s="56"/>
    </row>
    <row r="15" spans="1:21" ht="17.25" x14ac:dyDescent="0.25">
      <c r="B15" s="9" t="s">
        <v>20</v>
      </c>
      <c r="C15" s="42"/>
      <c r="D15" s="42"/>
      <c r="E15" s="10" t="s">
        <v>23</v>
      </c>
      <c r="F15" s="39" t="s">
        <v>22</v>
      </c>
      <c r="G15" s="10" t="s">
        <v>24</v>
      </c>
      <c r="H15" s="39" t="s">
        <v>22</v>
      </c>
      <c r="I15" s="10" t="s">
        <v>24</v>
      </c>
      <c r="J15" s="39" t="s">
        <v>22</v>
      </c>
      <c r="K15" s="10" t="s">
        <v>24</v>
      </c>
      <c r="L15" s="39" t="s">
        <v>22</v>
      </c>
      <c r="M15" s="36" t="s">
        <v>25</v>
      </c>
      <c r="N15" s="11" t="s">
        <v>26</v>
      </c>
      <c r="O15" s="285"/>
    </row>
    <row r="16" spans="1:21" x14ac:dyDescent="0.25">
      <c r="B16" s="41"/>
      <c r="C16" s="57" t="s">
        <v>27</v>
      </c>
      <c r="D16" s="58"/>
      <c r="E16" s="133">
        <f>F16/$E$8</f>
        <v>0.7989352850708249</v>
      </c>
      <c r="F16" s="108">
        <f>Abitabel!J16</f>
        <v>1093.2434225</v>
      </c>
      <c r="G16" s="133">
        <f>H16/$E$8</f>
        <v>0.7989352850708249</v>
      </c>
      <c r="H16" s="109">
        <f>F16</f>
        <v>1093.2434225</v>
      </c>
      <c r="I16" s="133">
        <f>J16/$E$8</f>
        <v>0.7989352850708249</v>
      </c>
      <c r="J16" s="109">
        <f>H16</f>
        <v>1093.2434225</v>
      </c>
      <c r="K16" s="133">
        <f>L16/$E$8</f>
        <v>0.7989352850708249</v>
      </c>
      <c r="L16" s="109">
        <f>J16</f>
        <v>1093.2434225</v>
      </c>
      <c r="M16" s="303" t="s">
        <v>28</v>
      </c>
      <c r="N16" s="306"/>
      <c r="O16" s="59"/>
      <c r="S16" s="3"/>
      <c r="T16" s="59"/>
      <c r="U16" s="60"/>
    </row>
    <row r="17" spans="2:21" x14ac:dyDescent="0.25">
      <c r="B17" s="41"/>
      <c r="C17" s="57" t="s">
        <v>29</v>
      </c>
      <c r="D17" s="58"/>
      <c r="E17" s="133">
        <f t="shared" ref="E17:E24" si="0">F17/$E$8</f>
        <v>3.3126160090415491</v>
      </c>
      <c r="F17" s="108">
        <f>Abitabel!J17</f>
        <v>4532.9023900000002</v>
      </c>
      <c r="G17" s="133">
        <f t="shared" ref="G17:G24" si="1">H17/$E$8</f>
        <v>3.3126160090415491</v>
      </c>
      <c r="H17" s="109">
        <f t="shared" ref="H17:H24" si="2">F17</f>
        <v>4532.9023900000002</v>
      </c>
      <c r="I17" s="133">
        <f t="shared" ref="I17:I24" si="3">J17/$E$8</f>
        <v>3.3126160090415491</v>
      </c>
      <c r="J17" s="109">
        <f t="shared" ref="J17:J21" si="4">H17</f>
        <v>4532.9023900000002</v>
      </c>
      <c r="K17" s="133">
        <f t="shared" ref="K17:K21" si="5">L17/$E$8</f>
        <v>3.3126160090415491</v>
      </c>
      <c r="L17" s="109">
        <f t="shared" ref="L17:L21" si="6">J17</f>
        <v>4532.9023900000002</v>
      </c>
      <c r="M17" s="304"/>
      <c r="N17" s="307"/>
      <c r="O17" s="59"/>
      <c r="S17" s="3"/>
      <c r="T17" s="59"/>
      <c r="U17" s="60"/>
    </row>
    <row r="18" spans="2:21" x14ac:dyDescent="0.25">
      <c r="B18" s="41"/>
      <c r="C18" s="57" t="s">
        <v>30</v>
      </c>
      <c r="D18" s="58"/>
      <c r="E18" s="133">
        <f t="shared" si="0"/>
        <v>1.3321255447131002</v>
      </c>
      <c r="F18" s="108">
        <f>Abitabel!J18</f>
        <v>1822.8478788150198</v>
      </c>
      <c r="G18" s="133">
        <f t="shared" si="1"/>
        <v>1.3321255447131002</v>
      </c>
      <c r="H18" s="109">
        <f t="shared" si="2"/>
        <v>1822.8478788150198</v>
      </c>
      <c r="I18" s="133">
        <f t="shared" si="3"/>
        <v>1.3321255447131002</v>
      </c>
      <c r="J18" s="109">
        <f t="shared" si="4"/>
        <v>1822.8478788150198</v>
      </c>
      <c r="K18" s="133">
        <f t="shared" si="5"/>
        <v>1.3321255447131002</v>
      </c>
      <c r="L18" s="109">
        <f t="shared" si="6"/>
        <v>1822.8478788150198</v>
      </c>
      <c r="M18" s="304"/>
      <c r="N18" s="307"/>
      <c r="O18" s="59"/>
      <c r="S18" s="3"/>
      <c r="T18" s="59"/>
      <c r="U18" s="60"/>
    </row>
    <row r="19" spans="2:21" ht="15" customHeight="1" x14ac:dyDescent="0.25">
      <c r="B19" s="13"/>
      <c r="C19" s="1" t="s">
        <v>31</v>
      </c>
      <c r="D19" s="58"/>
      <c r="E19" s="133">
        <f t="shared" si="0"/>
        <v>0.28109433600550593</v>
      </c>
      <c r="F19" s="108">
        <f>Abitabel!J19</f>
        <v>384.64258580440838</v>
      </c>
      <c r="G19" s="133">
        <f t="shared" si="1"/>
        <v>0.28109433600550593</v>
      </c>
      <c r="H19" s="109">
        <f t="shared" si="2"/>
        <v>384.64258580440838</v>
      </c>
      <c r="I19" s="133">
        <f t="shared" si="3"/>
        <v>0.28109433600550593</v>
      </c>
      <c r="J19" s="109">
        <f t="shared" si="4"/>
        <v>384.64258580440838</v>
      </c>
      <c r="K19" s="133">
        <f t="shared" si="5"/>
        <v>0.28109433600550593</v>
      </c>
      <c r="L19" s="109">
        <f t="shared" si="6"/>
        <v>384.64258580440838</v>
      </c>
      <c r="M19" s="304"/>
      <c r="N19" s="288" t="s">
        <v>32</v>
      </c>
      <c r="O19" s="59"/>
      <c r="S19" s="3"/>
      <c r="T19" s="59"/>
      <c r="U19" s="60"/>
    </row>
    <row r="20" spans="2:21" ht="15" customHeight="1" x14ac:dyDescent="0.25">
      <c r="B20" s="13">
        <v>400</v>
      </c>
      <c r="C20" s="308" t="s">
        <v>33</v>
      </c>
      <c r="D20" s="294"/>
      <c r="E20" s="133">
        <f t="shared" si="0"/>
        <v>2.1102098474328903</v>
      </c>
      <c r="F20" s="108">
        <f>Abitabel!J20</f>
        <v>2887.5593291592127</v>
      </c>
      <c r="G20" s="133">
        <f t="shared" si="1"/>
        <v>2.1102098474328903</v>
      </c>
      <c r="H20" s="109">
        <f t="shared" si="2"/>
        <v>2887.5593291592127</v>
      </c>
      <c r="I20" s="133">
        <f t="shared" si="3"/>
        <v>2.1102098474328903</v>
      </c>
      <c r="J20" s="109">
        <f t="shared" si="4"/>
        <v>2887.5593291592127</v>
      </c>
      <c r="K20" s="133">
        <f t="shared" si="5"/>
        <v>2.1102098474328903</v>
      </c>
      <c r="L20" s="109">
        <f t="shared" si="6"/>
        <v>2887.5593291592127</v>
      </c>
      <c r="M20" s="304"/>
      <c r="N20" s="307"/>
      <c r="S20" s="3"/>
      <c r="T20" s="59"/>
      <c r="U20" s="60"/>
    </row>
    <row r="21" spans="2:21" ht="15" customHeight="1" x14ac:dyDescent="0.25">
      <c r="B21" s="13">
        <v>400</v>
      </c>
      <c r="C21" s="308" t="s">
        <v>34</v>
      </c>
      <c r="D21" s="294"/>
      <c r="E21" s="133">
        <f t="shared" si="0"/>
        <v>0.45893837428916984</v>
      </c>
      <c r="F21" s="108">
        <f>Abitabel!J21</f>
        <v>628</v>
      </c>
      <c r="G21" s="133">
        <f t="shared" si="1"/>
        <v>0.45893837428916984</v>
      </c>
      <c r="H21" s="109">
        <f t="shared" si="2"/>
        <v>628</v>
      </c>
      <c r="I21" s="133">
        <f t="shared" si="3"/>
        <v>0.45893837428916984</v>
      </c>
      <c r="J21" s="109">
        <f t="shared" si="4"/>
        <v>628</v>
      </c>
      <c r="K21" s="133">
        <f t="shared" si="5"/>
        <v>0.45893837428916984</v>
      </c>
      <c r="L21" s="109">
        <f t="shared" si="6"/>
        <v>628</v>
      </c>
      <c r="M21" s="305"/>
      <c r="N21" s="307"/>
      <c r="S21" s="3"/>
      <c r="T21" s="59"/>
      <c r="U21" s="60"/>
    </row>
    <row r="22" spans="2:21" ht="15" customHeight="1" x14ac:dyDescent="0.25">
      <c r="B22" s="13">
        <v>100</v>
      </c>
      <c r="C22" s="43" t="s">
        <v>35</v>
      </c>
      <c r="D22" s="44"/>
      <c r="E22" s="133">
        <f t="shared" si="0"/>
        <v>0.35067861192102079</v>
      </c>
      <c r="F22" s="108">
        <f>Abitabel!J22</f>
        <v>479.86</v>
      </c>
      <c r="G22" s="133">
        <f t="shared" si="1"/>
        <v>0.35067861192102079</v>
      </c>
      <c r="H22" s="109">
        <f t="shared" si="2"/>
        <v>479.86</v>
      </c>
      <c r="I22" s="133">
        <f t="shared" si="3"/>
        <v>0.36119897027865144</v>
      </c>
      <c r="J22" s="108">
        <f>H22*1.03</f>
        <v>494.25580000000002</v>
      </c>
      <c r="K22" s="283">
        <v>0.48</v>
      </c>
      <c r="L22" s="108">
        <f>K22*$E$8</f>
        <v>656.82021135601826</v>
      </c>
      <c r="M22" s="310" t="s">
        <v>36</v>
      </c>
      <c r="N22" s="307"/>
      <c r="O22" s="59"/>
      <c r="S22" s="3"/>
      <c r="T22" s="59"/>
      <c r="U22" s="60"/>
    </row>
    <row r="23" spans="2:21" ht="15" customHeight="1" x14ac:dyDescent="0.25">
      <c r="B23" s="13">
        <v>200</v>
      </c>
      <c r="C23" s="12" t="s">
        <v>37</v>
      </c>
      <c r="D23" s="35"/>
      <c r="E23" s="133">
        <f t="shared" si="0"/>
        <v>0.52601060994563487</v>
      </c>
      <c r="F23" s="108">
        <f>Abitabel!J23</f>
        <v>719.78</v>
      </c>
      <c r="G23" s="133">
        <f t="shared" si="1"/>
        <v>0.52601060994563487</v>
      </c>
      <c r="H23" s="109">
        <f t="shared" si="2"/>
        <v>719.78</v>
      </c>
      <c r="I23" s="133">
        <f t="shared" si="3"/>
        <v>0.54179092824400388</v>
      </c>
      <c r="J23" s="108">
        <f>H23*1.03</f>
        <v>741.37339999999995</v>
      </c>
      <c r="K23" s="283">
        <v>0.93253247800000005</v>
      </c>
      <c r="L23" s="108">
        <f>K23*$E$8</f>
        <v>1276.0545402006492</v>
      </c>
      <c r="M23" s="311"/>
      <c r="N23" s="307"/>
      <c r="O23" s="59"/>
      <c r="S23" s="3"/>
      <c r="T23" s="59"/>
      <c r="U23" s="60"/>
    </row>
    <row r="24" spans="2:21" ht="15" customHeight="1" x14ac:dyDescent="0.25">
      <c r="B24" s="13">
        <v>500</v>
      </c>
      <c r="C24" s="12" t="s">
        <v>38</v>
      </c>
      <c r="D24" s="35"/>
      <c r="E24" s="133">
        <f t="shared" si="0"/>
        <v>0.10958249876538378</v>
      </c>
      <c r="F24" s="108">
        <f>Abitabel!J24</f>
        <v>149.94999999999999</v>
      </c>
      <c r="G24" s="133">
        <f t="shared" si="1"/>
        <v>0.10958249876538378</v>
      </c>
      <c r="H24" s="109">
        <f t="shared" si="2"/>
        <v>149.94999999999999</v>
      </c>
      <c r="I24" s="133">
        <f t="shared" si="3"/>
        <v>0.1128699737283453</v>
      </c>
      <c r="J24" s="108">
        <f>H24*1.03</f>
        <v>154.4485</v>
      </c>
      <c r="K24" s="133">
        <f>L24/$E$8</f>
        <v>0.1128699737283453</v>
      </c>
      <c r="L24" s="108">
        <f>J24</f>
        <v>154.4485</v>
      </c>
      <c r="M24" s="312"/>
      <c r="N24" s="309"/>
      <c r="O24" s="59"/>
      <c r="S24" s="3"/>
      <c r="T24" s="59"/>
      <c r="U24" s="60"/>
    </row>
    <row r="25" spans="2:21" x14ac:dyDescent="0.25">
      <c r="B25" s="14"/>
      <c r="C25" s="15" t="s">
        <v>39</v>
      </c>
      <c r="D25" s="15"/>
      <c r="E25" s="138">
        <f t="shared" ref="E25:L25" si="7">SUM(E16:E24)</f>
        <v>9.2801911171850797</v>
      </c>
      <c r="F25" s="40">
        <f t="shared" si="7"/>
        <v>12698.785606278643</v>
      </c>
      <c r="G25" s="16">
        <f t="shared" si="7"/>
        <v>9.2801911171850797</v>
      </c>
      <c r="H25" s="40">
        <f t="shared" si="7"/>
        <v>12698.785606278643</v>
      </c>
      <c r="I25" s="16">
        <f t="shared" si="7"/>
        <v>9.3097792688040411</v>
      </c>
      <c r="J25" s="40">
        <f t="shared" si="7"/>
        <v>12739.273306278643</v>
      </c>
      <c r="K25" s="16">
        <f t="shared" si="7"/>
        <v>9.8193218482813869</v>
      </c>
      <c r="L25" s="40">
        <f t="shared" si="7"/>
        <v>13436.51885783531</v>
      </c>
      <c r="M25" s="37"/>
      <c r="N25" s="17"/>
      <c r="O25" s="59"/>
      <c r="T25" s="59"/>
      <c r="U25" s="60"/>
    </row>
    <row r="26" spans="2:21" x14ac:dyDescent="0.25">
      <c r="B26" s="18"/>
      <c r="C26" s="19"/>
      <c r="D26" s="19"/>
      <c r="E26" s="139"/>
      <c r="F26" s="140"/>
      <c r="G26" s="110"/>
      <c r="H26" s="110"/>
      <c r="I26" s="110"/>
      <c r="J26" s="110"/>
      <c r="K26" s="110"/>
      <c r="L26" s="110"/>
      <c r="M26" s="48"/>
      <c r="N26" s="20"/>
      <c r="O26" s="59"/>
      <c r="T26" s="59"/>
      <c r="U26" s="60"/>
    </row>
    <row r="27" spans="2:21" ht="17.25" x14ac:dyDescent="0.25">
      <c r="B27" s="21" t="s">
        <v>40</v>
      </c>
      <c r="C27" s="15"/>
      <c r="D27" s="15"/>
      <c r="E27" s="22" t="s">
        <v>23</v>
      </c>
      <c r="F27" s="45" t="s">
        <v>22</v>
      </c>
      <c r="G27" s="22" t="s">
        <v>24</v>
      </c>
      <c r="H27" s="45" t="s">
        <v>22</v>
      </c>
      <c r="I27" s="22" t="s">
        <v>24</v>
      </c>
      <c r="J27" s="45" t="s">
        <v>22</v>
      </c>
      <c r="K27" s="22" t="s">
        <v>24</v>
      </c>
      <c r="L27" s="45" t="s">
        <v>22</v>
      </c>
      <c r="M27" s="46" t="s">
        <v>25</v>
      </c>
      <c r="N27" s="23" t="s">
        <v>26</v>
      </c>
      <c r="O27" s="59"/>
      <c r="T27" s="59"/>
      <c r="U27" s="60"/>
    </row>
    <row r="28" spans="2:21" ht="15.75" customHeight="1" x14ac:dyDescent="0.25">
      <c r="B28" s="13">
        <v>300</v>
      </c>
      <c r="C28" s="294" t="s">
        <v>41</v>
      </c>
      <c r="D28" s="295"/>
      <c r="E28" s="107">
        <f>F28/$E$8</f>
        <v>1.9286008227194806</v>
      </c>
      <c r="F28" s="111">
        <f>Abitabel!J28</f>
        <v>2639.05</v>
      </c>
      <c r="G28" s="112">
        <f>H28/$E$8</f>
        <v>1.9286008227194806</v>
      </c>
      <c r="H28" s="282">
        <f>F28</f>
        <v>2639.05</v>
      </c>
      <c r="I28" s="112">
        <v>1.4233359886017745</v>
      </c>
      <c r="J28" s="282">
        <f>I28*$E$8</f>
        <v>1947.6580101334266</v>
      </c>
      <c r="K28" s="112">
        <f>L28/$E$8</f>
        <v>1.4233359886017745</v>
      </c>
      <c r="L28" s="282">
        <f>J28</f>
        <v>1947.6580101334266</v>
      </c>
      <c r="M28" s="52" t="s">
        <v>42</v>
      </c>
      <c r="N28" s="296" t="s">
        <v>43</v>
      </c>
      <c r="O28" s="284"/>
      <c r="P28" s="284"/>
      <c r="S28" s="3"/>
      <c r="T28" s="59"/>
      <c r="U28" s="60"/>
    </row>
    <row r="29" spans="2:21" ht="15" customHeight="1" x14ac:dyDescent="0.25">
      <c r="B29" s="13">
        <v>600</v>
      </c>
      <c r="C29" s="12" t="s">
        <v>44</v>
      </c>
      <c r="D29" s="35"/>
      <c r="E29" s="107"/>
      <c r="F29" s="111"/>
      <c r="G29" s="112"/>
      <c r="H29" s="282"/>
      <c r="I29" s="112"/>
      <c r="J29" s="282"/>
      <c r="K29" s="112"/>
      <c r="L29" s="282"/>
      <c r="M29" s="98"/>
      <c r="N29" s="297"/>
      <c r="O29" s="286"/>
      <c r="P29" s="284"/>
      <c r="S29" s="3"/>
      <c r="T29" s="59"/>
      <c r="U29" s="60"/>
    </row>
    <row r="30" spans="2:21" ht="15" customHeight="1" x14ac:dyDescent="0.25">
      <c r="B30" s="13"/>
      <c r="C30" s="12">
        <v>610</v>
      </c>
      <c r="D30" s="35" t="s">
        <v>45</v>
      </c>
      <c r="E30" s="107">
        <f>F30/$E$8</f>
        <v>0.68022998116576783</v>
      </c>
      <c r="F30" s="111">
        <f>Abitabel!J30</f>
        <v>930.81</v>
      </c>
      <c r="G30" s="112">
        <f t="shared" ref="G30:G36" si="8">H30/$E$8</f>
        <v>0.68022998116576783</v>
      </c>
      <c r="H30" s="282">
        <f t="shared" ref="H30:H35" si="9">F30</f>
        <v>930.81</v>
      </c>
      <c r="I30" s="112">
        <v>0.56810010532284183</v>
      </c>
      <c r="J30" s="282">
        <f t="shared" ref="J30:J36" si="10">I30*$E$8</f>
        <v>777.3742317698443</v>
      </c>
      <c r="K30" s="112">
        <f t="shared" ref="K30:K36" si="11">L30/$E$8</f>
        <v>0.56810010532284183</v>
      </c>
      <c r="L30" s="282">
        <f t="shared" ref="L30:L36" si="12">J30</f>
        <v>777.3742317698443</v>
      </c>
      <c r="M30" s="299" t="s">
        <v>46</v>
      </c>
      <c r="N30" s="297"/>
      <c r="O30" s="287"/>
      <c r="P30" s="284"/>
      <c r="S30" s="3"/>
      <c r="T30" s="59"/>
      <c r="U30" s="60"/>
    </row>
    <row r="31" spans="2:21" x14ac:dyDescent="0.25">
      <c r="B31" s="13"/>
      <c r="C31" s="12">
        <v>620</v>
      </c>
      <c r="D31" s="35" t="s">
        <v>47</v>
      </c>
      <c r="E31" s="107">
        <f>F31/$E$8</f>
        <v>0.52599599407384223</v>
      </c>
      <c r="F31" s="111">
        <f>Abitabel!J31</f>
        <v>719.7600000000001</v>
      </c>
      <c r="G31" s="112">
        <f t="shared" si="8"/>
        <v>0.52599599407384223</v>
      </c>
      <c r="H31" s="282">
        <f t="shared" si="9"/>
        <v>719.7600000000001</v>
      </c>
      <c r="I31" s="112">
        <v>0.24809129333074284</v>
      </c>
      <c r="J31" s="282">
        <f t="shared" si="10"/>
        <v>339.48203275226342</v>
      </c>
      <c r="K31" s="112">
        <f t="shared" si="11"/>
        <v>0.24809129333074281</v>
      </c>
      <c r="L31" s="282">
        <f t="shared" si="12"/>
        <v>339.48203275226342</v>
      </c>
      <c r="M31" s="300"/>
      <c r="N31" s="297"/>
      <c r="O31" s="287"/>
      <c r="P31" s="284"/>
      <c r="S31" s="3"/>
      <c r="T31" s="59"/>
      <c r="U31" s="60"/>
    </row>
    <row r="32" spans="2:21" x14ac:dyDescent="0.25">
      <c r="B32" s="13"/>
      <c r="C32" s="12">
        <v>630</v>
      </c>
      <c r="D32" s="35" t="s">
        <v>48</v>
      </c>
      <c r="E32" s="107">
        <f>F32/$E$8</f>
        <v>3.4332682840931848E-2</v>
      </c>
      <c r="F32" s="111">
        <f>Abitabel!J32</f>
        <v>46.98</v>
      </c>
      <c r="G32" s="112">
        <f t="shared" si="8"/>
        <v>3.4332682840931848E-2</v>
      </c>
      <c r="H32" s="282">
        <f t="shared" si="9"/>
        <v>46.98</v>
      </c>
      <c r="I32" s="112">
        <v>3.3356658260475361E-2</v>
      </c>
      <c r="J32" s="282">
        <f t="shared" si="10"/>
        <v>45.644431934949793</v>
      </c>
      <c r="K32" s="112">
        <f t="shared" si="11"/>
        <v>3.3356658260475361E-2</v>
      </c>
      <c r="L32" s="282">
        <f t="shared" si="12"/>
        <v>45.644431934949793</v>
      </c>
      <c r="M32" s="300"/>
      <c r="N32" s="297"/>
      <c r="O32" s="287"/>
      <c r="P32" s="284"/>
      <c r="S32" s="3"/>
      <c r="T32" s="59"/>
      <c r="U32" s="60"/>
    </row>
    <row r="33" spans="2:21" x14ac:dyDescent="0.25">
      <c r="B33" s="13"/>
      <c r="C33" s="12">
        <v>650</v>
      </c>
      <c r="D33" s="35" t="s">
        <v>49</v>
      </c>
      <c r="E33" s="107">
        <f>F33/$E$8</f>
        <v>0.57616497400210887</v>
      </c>
      <c r="F33" s="111">
        <f>Abitabel!J33</f>
        <v>788.41</v>
      </c>
      <c r="G33" s="112">
        <f t="shared" si="8"/>
        <v>0.57616497400210887</v>
      </c>
      <c r="H33" s="282">
        <f>F33</f>
        <v>788.41</v>
      </c>
      <c r="I33" s="112">
        <v>0.5105976592189625</v>
      </c>
      <c r="J33" s="282">
        <f t="shared" si="10"/>
        <v>698.68929676268158</v>
      </c>
      <c r="K33" s="112">
        <f t="shared" si="11"/>
        <v>0.5105976592189625</v>
      </c>
      <c r="L33" s="282">
        <f t="shared" si="12"/>
        <v>698.68929676268158</v>
      </c>
      <c r="M33" s="301"/>
      <c r="N33" s="297"/>
      <c r="O33" s="287"/>
      <c r="P33" s="284"/>
      <c r="S33" s="3"/>
      <c r="T33" s="59"/>
      <c r="U33" s="60"/>
    </row>
    <row r="34" spans="2:21" ht="15.75" customHeight="1" x14ac:dyDescent="0.25">
      <c r="B34" s="13">
        <v>700</v>
      </c>
      <c r="C34" s="294" t="s">
        <v>51</v>
      </c>
      <c r="D34" s="295"/>
      <c r="E34" s="107"/>
      <c r="F34" s="111"/>
      <c r="G34" s="112"/>
      <c r="H34" s="282"/>
      <c r="I34" s="112"/>
      <c r="J34" s="282"/>
      <c r="K34" s="112"/>
      <c r="L34" s="282"/>
      <c r="M34" s="114" t="s">
        <v>42</v>
      </c>
      <c r="N34" s="298"/>
      <c r="O34" s="287"/>
      <c r="P34" s="284"/>
      <c r="S34" s="3"/>
      <c r="T34" s="59"/>
      <c r="U34" s="60"/>
    </row>
    <row r="35" spans="2:21" ht="15.75" customHeight="1" x14ac:dyDescent="0.25">
      <c r="B35" s="277"/>
      <c r="C35" s="281">
        <v>710</v>
      </c>
      <c r="D35" s="278" t="s">
        <v>52</v>
      </c>
      <c r="E35" s="107">
        <f>F35/$E$8</f>
        <v>6.2599778887914473E-2</v>
      </c>
      <c r="F35" s="111">
        <f>Abitabel!J35</f>
        <v>85.66</v>
      </c>
      <c r="G35" s="112">
        <f t="shared" si="8"/>
        <v>6.2599778887914473E-2</v>
      </c>
      <c r="H35" s="282">
        <f t="shared" si="9"/>
        <v>85.66</v>
      </c>
      <c r="I35" s="107">
        <v>4.6423828638041585E-2</v>
      </c>
      <c r="J35" s="282">
        <f t="shared" si="10"/>
        <v>63.52522695415427</v>
      </c>
      <c r="K35" s="112">
        <f t="shared" si="11"/>
        <v>4.6423828638041585E-2</v>
      </c>
      <c r="L35" s="282">
        <f t="shared" si="12"/>
        <v>63.52522695415427</v>
      </c>
      <c r="M35" s="279"/>
      <c r="N35" s="280"/>
      <c r="O35" s="287"/>
      <c r="P35" s="284"/>
      <c r="S35" s="3"/>
      <c r="T35" s="59"/>
      <c r="U35" s="60"/>
    </row>
    <row r="36" spans="2:21" ht="15.75" customHeight="1" x14ac:dyDescent="0.25">
      <c r="B36" s="277"/>
      <c r="C36" s="290" t="s">
        <v>53</v>
      </c>
      <c r="D36" s="278" t="s">
        <v>54</v>
      </c>
      <c r="E36" s="107">
        <f>F36/$E$8</f>
        <v>2.4846982047502828E-2</v>
      </c>
      <c r="F36" s="111">
        <f>Abitabel!J36</f>
        <v>34</v>
      </c>
      <c r="G36" s="112">
        <f t="shared" si="8"/>
        <v>2.4846982047502828E-2</v>
      </c>
      <c r="H36" s="282">
        <f>F36</f>
        <v>34</v>
      </c>
      <c r="I36" s="107">
        <v>2.2019299268182115E-2</v>
      </c>
      <c r="J36" s="282">
        <f t="shared" si="10"/>
        <v>30.130668331747493</v>
      </c>
      <c r="K36" s="112">
        <f t="shared" si="11"/>
        <v>2.2019299268182115E-2</v>
      </c>
      <c r="L36" s="282">
        <f t="shared" si="12"/>
        <v>30.130668331747493</v>
      </c>
      <c r="M36" s="279"/>
      <c r="N36" s="280"/>
      <c r="O36" s="287"/>
      <c r="P36" s="284"/>
      <c r="S36" s="3"/>
      <c r="T36" s="59"/>
      <c r="U36" s="60"/>
    </row>
    <row r="37" spans="2:21" ht="15" customHeight="1" thickBot="1" x14ac:dyDescent="0.3">
      <c r="B37" s="24"/>
      <c r="C37" s="25" t="s">
        <v>55</v>
      </c>
      <c r="D37" s="25"/>
      <c r="E37" s="99">
        <f t="shared" ref="E37:H37" si="13">SUM(E28:E36)</f>
        <v>3.8327712157375489</v>
      </c>
      <c r="F37" s="100">
        <f t="shared" si="13"/>
        <v>5244.6699999999992</v>
      </c>
      <c r="G37" s="99">
        <f t="shared" si="13"/>
        <v>3.8327712157375489</v>
      </c>
      <c r="H37" s="100">
        <f t="shared" si="13"/>
        <v>5244.6699999999992</v>
      </c>
      <c r="I37" s="99">
        <f>SUM(I28:I36)</f>
        <v>2.8519248326410205</v>
      </c>
      <c r="J37" s="100">
        <f>SUM(J28:J36)</f>
        <v>3902.5038986390678</v>
      </c>
      <c r="K37" s="99">
        <f>SUM(K28:K36)</f>
        <v>2.8519248326410205</v>
      </c>
      <c r="L37" s="100">
        <f>SUM(L28:L36)</f>
        <v>3902.5038986390678</v>
      </c>
      <c r="M37" s="38"/>
      <c r="N37" s="26"/>
      <c r="O37" s="59"/>
      <c r="T37" s="59"/>
      <c r="U37" s="60"/>
    </row>
    <row r="38" spans="2:21" ht="17.25" customHeight="1" x14ac:dyDescent="0.25">
      <c r="B38" s="27"/>
      <c r="C38" s="8"/>
      <c r="D38" s="8"/>
      <c r="E38" s="28"/>
      <c r="F38" s="29"/>
      <c r="G38" s="28"/>
      <c r="H38" s="29"/>
      <c r="I38" s="28"/>
      <c r="J38" s="29"/>
      <c r="K38" s="28"/>
      <c r="L38" s="29"/>
      <c r="M38" s="30"/>
      <c r="O38" s="59"/>
    </row>
    <row r="39" spans="2:21" ht="15" customHeight="1" x14ac:dyDescent="0.25">
      <c r="B39" s="302" t="s">
        <v>56</v>
      </c>
      <c r="C39" s="302"/>
      <c r="D39" s="302"/>
      <c r="E39" s="28">
        <f t="shared" ref="E39:L39" si="14">E37+E25</f>
        <v>13.112962332922628</v>
      </c>
      <c r="F39" s="29">
        <f t="shared" si="14"/>
        <v>17943.455606278643</v>
      </c>
      <c r="G39" s="28">
        <f t="shared" si="14"/>
        <v>13.112962332922628</v>
      </c>
      <c r="H39" s="29">
        <f t="shared" si="14"/>
        <v>17943.455606278643</v>
      </c>
      <c r="I39" s="28">
        <f t="shared" si="14"/>
        <v>12.161704101445061</v>
      </c>
      <c r="J39" s="29">
        <f t="shared" si="14"/>
        <v>16641.777204917711</v>
      </c>
      <c r="K39" s="28">
        <f t="shared" si="14"/>
        <v>12.671246680922408</v>
      </c>
      <c r="L39" s="29">
        <f t="shared" si="14"/>
        <v>17339.022756474376</v>
      </c>
      <c r="M39" s="30"/>
    </row>
    <row r="40" spans="2:21" ht="28.5" customHeight="1" x14ac:dyDescent="0.25">
      <c r="B40" s="302" t="s">
        <v>57</v>
      </c>
      <c r="C40" s="302"/>
      <c r="D40" s="134">
        <v>0.22</v>
      </c>
      <c r="E40" s="96">
        <f>E39*D40</f>
        <v>2.8848517132429783</v>
      </c>
      <c r="F40" s="29">
        <f>F39*D40</f>
        <v>3947.5602333813017</v>
      </c>
      <c r="G40" s="96"/>
      <c r="H40" s="29"/>
      <c r="I40" s="96"/>
      <c r="J40" s="29"/>
      <c r="K40" s="96"/>
      <c r="L40" s="29"/>
    </row>
    <row r="41" spans="2:21" ht="30.75" customHeight="1" x14ac:dyDescent="0.25">
      <c r="B41" s="291" t="s">
        <v>58</v>
      </c>
      <c r="C41" s="291"/>
      <c r="D41" s="134">
        <v>0.24</v>
      </c>
      <c r="E41" s="96"/>
      <c r="F41" s="29"/>
      <c r="G41" s="96">
        <f>G39*D41</f>
        <v>3.1471109599014304</v>
      </c>
      <c r="H41" s="29">
        <f>H39*D41</f>
        <v>4306.4293455068746</v>
      </c>
      <c r="I41" s="96">
        <f>I39*D41</f>
        <v>2.9188089843468146</v>
      </c>
      <c r="J41" s="29">
        <f>J39*D41</f>
        <v>3994.0265291802507</v>
      </c>
      <c r="K41" s="96">
        <f>K39*D41</f>
        <v>3.041099203421378</v>
      </c>
      <c r="L41" s="29">
        <f>L39*D41</f>
        <v>4161.3654615538499</v>
      </c>
    </row>
    <row r="42" spans="2:21" x14ac:dyDescent="0.25">
      <c r="B42" s="8" t="s">
        <v>59</v>
      </c>
      <c r="C42" s="8"/>
      <c r="D42" s="8"/>
      <c r="E42" s="28">
        <f t="shared" ref="E42:F42" si="15">E40+E39</f>
        <v>15.997814046165606</v>
      </c>
      <c r="F42" s="29">
        <f t="shared" si="15"/>
        <v>21891.015839659944</v>
      </c>
      <c r="G42" s="28">
        <f t="shared" ref="G42:L42" si="16">G41+G39</f>
        <v>16.260073292824057</v>
      </c>
      <c r="H42" s="29">
        <f t="shared" si="16"/>
        <v>22249.88495178552</v>
      </c>
      <c r="I42" s="28">
        <f t="shared" si="16"/>
        <v>15.080513085791875</v>
      </c>
      <c r="J42" s="29">
        <f t="shared" si="16"/>
        <v>20635.803734097961</v>
      </c>
      <c r="K42" s="28">
        <f t="shared" si="16"/>
        <v>15.712345884343787</v>
      </c>
      <c r="L42" s="29">
        <f t="shared" si="16"/>
        <v>21500.388218028227</v>
      </c>
      <c r="M42" s="30"/>
    </row>
    <row r="43" spans="2:21" x14ac:dyDescent="0.25">
      <c r="B43" s="8" t="s">
        <v>60</v>
      </c>
      <c r="C43" s="8"/>
      <c r="D43" s="8"/>
      <c r="E43" s="135" t="s">
        <v>62</v>
      </c>
      <c r="F43" s="29">
        <f>F39*2</f>
        <v>35886.911212557286</v>
      </c>
      <c r="G43" s="115" t="s">
        <v>63</v>
      </c>
      <c r="H43" s="29">
        <f>H39*6</f>
        <v>107660.73363767186</v>
      </c>
      <c r="I43" s="115" t="s">
        <v>64</v>
      </c>
      <c r="J43" s="29">
        <f>J39*1</f>
        <v>16641.777204917711</v>
      </c>
      <c r="K43" s="115" t="s">
        <v>65</v>
      </c>
      <c r="L43" s="29">
        <f>L39*11</f>
        <v>190729.25032121813</v>
      </c>
      <c r="M43" s="31"/>
      <c r="N43" s="32"/>
    </row>
    <row r="44" spans="2:21" ht="15.75" thickBot="1" x14ac:dyDescent="0.3">
      <c r="B44" s="8" t="s">
        <v>66</v>
      </c>
      <c r="C44" s="8"/>
      <c r="D44" s="8"/>
      <c r="E44" s="116" t="s">
        <v>62</v>
      </c>
      <c r="F44" s="136">
        <f>F42*2</f>
        <v>43782.031679319887</v>
      </c>
      <c r="G44" s="116" t="s">
        <v>63</v>
      </c>
      <c r="H44" s="136">
        <f>H42*6</f>
        <v>133499.3097107131</v>
      </c>
      <c r="I44" s="116" t="s">
        <v>64</v>
      </c>
      <c r="J44" s="136">
        <f>J42*1</f>
        <v>20635.803734097961</v>
      </c>
      <c r="K44" s="116" t="s">
        <v>65</v>
      </c>
      <c r="L44" s="136">
        <f>L42*11</f>
        <v>236504.2703983105</v>
      </c>
      <c r="M44" s="33"/>
      <c r="N44" s="34"/>
    </row>
    <row r="45" spans="2:21" ht="15.75" x14ac:dyDescent="0.25">
      <c r="B45" s="292"/>
      <c r="C45" s="292"/>
      <c r="D45" s="292"/>
      <c r="E45" s="292"/>
      <c r="F45" s="292"/>
      <c r="G45" s="103"/>
      <c r="H45" s="103"/>
      <c r="I45" s="103"/>
      <c r="J45" s="103"/>
      <c r="K45" s="103"/>
      <c r="L45" s="103"/>
      <c r="M45" s="103"/>
      <c r="N45" s="2"/>
    </row>
    <row r="46" spans="2:21" ht="46.5" customHeight="1" x14ac:dyDescent="0.25">
      <c r="B46" s="293" t="s">
        <v>67</v>
      </c>
      <c r="C46" s="293"/>
      <c r="D46" s="293"/>
      <c r="E46" s="293"/>
      <c r="F46" s="293"/>
      <c r="G46" s="293"/>
      <c r="H46" s="293"/>
      <c r="I46" s="293"/>
      <c r="J46" s="293"/>
      <c r="K46" s="293"/>
      <c r="L46" s="293"/>
      <c r="M46" s="293"/>
      <c r="N46" s="293"/>
    </row>
    <row r="47" spans="2:21" ht="15.75" x14ac:dyDescent="0.25">
      <c r="B47" s="97"/>
      <c r="C47" s="2"/>
      <c r="D47" s="2"/>
      <c r="E47" s="2"/>
      <c r="F47" s="2"/>
      <c r="G47" s="2"/>
      <c r="H47" s="2"/>
      <c r="I47" s="2"/>
      <c r="J47" s="2"/>
      <c r="K47" s="2"/>
      <c r="L47" s="2"/>
      <c r="M47" s="2"/>
      <c r="N47" s="2"/>
    </row>
    <row r="48" spans="2:21" ht="15.75" x14ac:dyDescent="0.25">
      <c r="B48" s="2"/>
      <c r="C48" s="2"/>
      <c r="D48" s="2"/>
      <c r="E48" s="2"/>
      <c r="F48" s="2"/>
      <c r="G48" s="2"/>
      <c r="H48" s="2"/>
      <c r="I48" s="2"/>
      <c r="J48" s="2"/>
      <c r="K48" s="2"/>
      <c r="L48" s="2"/>
      <c r="M48" s="2"/>
      <c r="N48" s="2"/>
    </row>
    <row r="49" spans="2:14" x14ac:dyDescent="0.25">
      <c r="B49" s="8" t="s">
        <v>68</v>
      </c>
      <c r="C49" s="8"/>
      <c r="D49" s="8"/>
      <c r="E49" s="8" t="s">
        <v>69</v>
      </c>
    </row>
    <row r="51" spans="2:14" x14ac:dyDescent="0.25">
      <c r="B51" s="47" t="s">
        <v>70</v>
      </c>
      <c r="C51" s="47"/>
      <c r="D51" s="47"/>
      <c r="E51" s="47" t="s">
        <v>70</v>
      </c>
      <c r="F51" s="47"/>
      <c r="G51" s="47"/>
      <c r="H51" s="47"/>
      <c r="I51" s="47"/>
      <c r="J51" s="47"/>
      <c r="K51" s="47"/>
      <c r="L51" s="47"/>
      <c r="M51" s="47"/>
    </row>
    <row r="52" spans="2:14" ht="15.75" x14ac:dyDescent="0.25">
      <c r="B52" s="2"/>
      <c r="C52" s="2"/>
      <c r="D52" s="2"/>
      <c r="E52" s="2"/>
      <c r="F52" s="2"/>
      <c r="G52" s="2"/>
      <c r="H52" s="2"/>
      <c r="I52" s="2"/>
      <c r="J52" s="2"/>
      <c r="K52" s="2"/>
      <c r="L52" s="2"/>
      <c r="M52" s="2"/>
      <c r="N52" s="2"/>
    </row>
  </sheetData>
  <mergeCells count="24">
    <mergeCell ref="E14:F14"/>
    <mergeCell ref="G14:H14"/>
    <mergeCell ref="I14:J14"/>
    <mergeCell ref="K14:L14"/>
    <mergeCell ref="A3:N3"/>
    <mergeCell ref="E12:F13"/>
    <mergeCell ref="G13:H13"/>
    <mergeCell ref="I13:J13"/>
    <mergeCell ref="K13:L13"/>
    <mergeCell ref="M16:M21"/>
    <mergeCell ref="N16:N18"/>
    <mergeCell ref="C20:D20"/>
    <mergeCell ref="N20:N24"/>
    <mergeCell ref="C21:D21"/>
    <mergeCell ref="M22:M24"/>
    <mergeCell ref="B41:C41"/>
    <mergeCell ref="B45:F45"/>
    <mergeCell ref="B46:N46"/>
    <mergeCell ref="C28:D28"/>
    <mergeCell ref="N28:N34"/>
    <mergeCell ref="M30:M33"/>
    <mergeCell ref="C34:D34"/>
    <mergeCell ref="B39:D39"/>
    <mergeCell ref="B40:C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147B-A1AB-4E6A-868E-ACDDF3A33F9A}">
  <dimension ref="A1:Y52"/>
  <sheetViews>
    <sheetView zoomScale="98" zoomScaleNormal="98" workbookViewId="0">
      <selection activeCell="W45" sqref="W45"/>
    </sheetView>
  </sheetViews>
  <sheetFormatPr defaultColWidth="9.140625" defaultRowHeight="15" x14ac:dyDescent="0.25"/>
  <cols>
    <col min="1" max="1" width="5.42578125" style="1" customWidth="1"/>
    <col min="2" max="2" width="8.140625" style="1" customWidth="1"/>
    <col min="3" max="3" width="11.7109375" style="1" customWidth="1"/>
    <col min="4" max="4" width="57.7109375" style="1" customWidth="1"/>
    <col min="5" max="8" width="15.7109375" style="1" customWidth="1"/>
    <col min="9" max="10" width="15.5703125" style="1" customWidth="1"/>
    <col min="11" max="16" width="14" style="1" customWidth="1"/>
    <col min="17" max="18" width="25.42578125" style="1" customWidth="1"/>
    <col min="19" max="19" width="16.28515625" style="1" customWidth="1"/>
    <col min="20" max="20" width="9.140625" style="1"/>
    <col min="21" max="21" width="0" style="1" hidden="1" customWidth="1"/>
    <col min="22" max="22" width="8.5703125" style="1" hidden="1" customWidth="1"/>
    <col min="23" max="23" width="9.140625" style="1"/>
    <col min="24" max="24" width="11.28515625" style="1" bestFit="1" customWidth="1"/>
    <col min="25" max="25" width="10.140625" style="1" bestFit="1" customWidth="1"/>
    <col min="26" max="16384" width="9.140625" style="1"/>
  </cols>
  <sheetData>
    <row r="1" spans="1:25" x14ac:dyDescent="0.25">
      <c r="R1" s="104" t="s">
        <v>0</v>
      </c>
    </row>
    <row r="2" spans="1:25" ht="15" customHeight="1" x14ac:dyDescent="0.25"/>
    <row r="3" spans="1:25" ht="18.75" customHeight="1" x14ac:dyDescent="0.3">
      <c r="A3" s="315" t="s">
        <v>1</v>
      </c>
      <c r="B3" s="315"/>
      <c r="C3" s="315"/>
      <c r="D3" s="315"/>
      <c r="E3" s="315"/>
      <c r="F3" s="315"/>
      <c r="G3" s="315"/>
      <c r="H3" s="315"/>
      <c r="I3" s="315"/>
      <c r="J3" s="315"/>
      <c r="K3" s="315"/>
      <c r="L3" s="315"/>
      <c r="M3" s="315"/>
      <c r="N3" s="315"/>
      <c r="O3" s="315"/>
      <c r="P3" s="315"/>
      <c r="Q3" s="315"/>
      <c r="R3" s="315"/>
    </row>
    <row r="4" spans="1:25" ht="16.5" customHeight="1" x14ac:dyDescent="0.25"/>
    <row r="5" spans="1:25" x14ac:dyDescent="0.25">
      <c r="C5" s="3" t="s">
        <v>2</v>
      </c>
      <c r="D5" s="7" t="s">
        <v>3</v>
      </c>
      <c r="E5" s="8"/>
      <c r="F5" s="8"/>
      <c r="G5" s="8"/>
      <c r="H5" s="8"/>
      <c r="L5" s="105"/>
      <c r="M5" s="105"/>
      <c r="N5" s="105"/>
      <c r="O5" s="105"/>
      <c r="P5" s="105"/>
      <c r="U5" s="49"/>
      <c r="V5" s="50"/>
    </row>
    <row r="6" spans="1:25" x14ac:dyDescent="0.25">
      <c r="C6" s="3" t="s">
        <v>4</v>
      </c>
      <c r="D6" s="4" t="s">
        <v>5</v>
      </c>
      <c r="E6" s="254"/>
      <c r="F6" s="254"/>
      <c r="G6" s="254"/>
      <c r="H6" s="254"/>
      <c r="R6" s="51"/>
      <c r="U6" s="49"/>
      <c r="V6" s="50"/>
      <c r="X6" s="52"/>
    </row>
    <row r="7" spans="1:25" ht="15.75" x14ac:dyDescent="0.25">
      <c r="R7" s="2"/>
      <c r="S7" s="8"/>
      <c r="T7" s="8"/>
      <c r="U7" s="49"/>
      <c r="V7" s="50"/>
      <c r="W7" s="3"/>
      <c r="X7" s="52"/>
    </row>
    <row r="8" spans="1:25" ht="14.25" customHeight="1" x14ac:dyDescent="0.25">
      <c r="D8" s="5" t="s">
        <v>6</v>
      </c>
      <c r="E8" s="5">
        <v>1372.3</v>
      </c>
      <c r="F8" s="7" t="s">
        <v>7</v>
      </c>
      <c r="G8" s="256">
        <v>1368.3754403250382</v>
      </c>
      <c r="H8" s="7" t="s">
        <v>7</v>
      </c>
      <c r="I8"/>
      <c r="J8"/>
      <c r="K8"/>
      <c r="L8"/>
      <c r="M8" s="8"/>
      <c r="N8" s="8"/>
      <c r="O8" s="8"/>
      <c r="P8" s="8"/>
      <c r="Q8" s="8"/>
      <c r="T8" s="53"/>
    </row>
    <row r="9" spans="1:25" ht="14.25" customHeight="1" x14ac:dyDescent="0.25">
      <c r="D9" s="5" t="s">
        <v>8</v>
      </c>
      <c r="E9" s="255">
        <v>1980</v>
      </c>
      <c r="F9" s="7" t="s">
        <v>7</v>
      </c>
      <c r="G9" s="6">
        <v>1980</v>
      </c>
      <c r="H9" s="7" t="s">
        <v>7</v>
      </c>
      <c r="I9"/>
      <c r="J9"/>
      <c r="K9"/>
      <c r="L9"/>
      <c r="M9" s="8"/>
      <c r="N9" s="8"/>
      <c r="O9" s="8"/>
      <c r="P9" s="8"/>
      <c r="Q9" s="8"/>
      <c r="S9" s="8"/>
      <c r="T9" s="54"/>
      <c r="W9" s="8"/>
    </row>
    <row r="10" spans="1:25" ht="14.25" customHeight="1" x14ac:dyDescent="0.25">
      <c r="D10" s="106"/>
      <c r="E10" s="274"/>
      <c r="F10" s="8"/>
      <c r="G10" s="8"/>
      <c r="H10" s="8"/>
      <c r="I10" s="275"/>
      <c r="J10" s="8"/>
      <c r="K10"/>
      <c r="L10"/>
      <c r="M10" s="8"/>
      <c r="N10" s="8"/>
      <c r="O10" s="8"/>
      <c r="P10" s="8"/>
      <c r="Q10" s="8"/>
      <c r="S10" s="8"/>
      <c r="T10" s="54"/>
      <c r="W10" s="8"/>
    </row>
    <row r="11" spans="1:25" ht="14.25" customHeight="1" x14ac:dyDescent="0.25">
      <c r="D11" s="106"/>
      <c r="E11" s="274"/>
      <c r="F11" s="8"/>
      <c r="G11" s="8"/>
      <c r="H11" s="8"/>
      <c r="I11" s="275"/>
      <c r="J11" s="8"/>
      <c r="K11"/>
      <c r="L11"/>
      <c r="M11" s="8"/>
      <c r="N11" s="8"/>
      <c r="O11" s="8"/>
      <c r="P11" s="8"/>
      <c r="Q11" s="8"/>
      <c r="S11" s="8"/>
      <c r="T11" s="54"/>
      <c r="W11" s="8"/>
    </row>
    <row r="12" spans="1:25" ht="14.25" customHeight="1" x14ac:dyDescent="0.25">
      <c r="D12" s="106"/>
      <c r="E12" s="106"/>
      <c r="F12" s="106"/>
      <c r="G12" s="106"/>
      <c r="H12" s="106"/>
      <c r="I12" s="316" t="s">
        <v>9</v>
      </c>
      <c r="J12" s="316"/>
      <c r="K12" s="8"/>
      <c r="L12" s="8"/>
      <c r="M12" s="8"/>
      <c r="N12" s="8"/>
      <c r="O12" s="8"/>
      <c r="P12" s="8"/>
      <c r="Q12" s="8"/>
      <c r="S12" s="8"/>
      <c r="T12" s="54"/>
      <c r="W12" s="8"/>
    </row>
    <row r="13" spans="1:25" ht="14.25" customHeight="1" x14ac:dyDescent="0.25">
      <c r="D13" s="106"/>
      <c r="E13" s="320" t="s">
        <v>10</v>
      </c>
      <c r="F13" s="320"/>
      <c r="G13" s="319" t="s">
        <v>11</v>
      </c>
      <c r="H13" s="319"/>
      <c r="I13" s="316"/>
      <c r="J13" s="316"/>
      <c r="K13" s="317" t="s">
        <v>12</v>
      </c>
      <c r="L13" s="317"/>
      <c r="M13" s="317" t="s">
        <v>13</v>
      </c>
      <c r="N13" s="317"/>
      <c r="O13" s="317" t="s">
        <v>14</v>
      </c>
      <c r="P13" s="317"/>
      <c r="Q13" s="8"/>
      <c r="S13" s="8"/>
      <c r="T13" s="54"/>
      <c r="W13" s="8"/>
    </row>
    <row r="14" spans="1:25" ht="15.75" thickBot="1" x14ac:dyDescent="0.3">
      <c r="D14" s="8"/>
      <c r="E14" s="318" t="s">
        <v>15</v>
      </c>
      <c r="F14" s="318"/>
      <c r="G14" s="318" t="s">
        <v>16</v>
      </c>
      <c r="H14" s="318"/>
      <c r="I14" s="313" t="s">
        <v>16</v>
      </c>
      <c r="J14" s="313"/>
      <c r="K14" s="314" t="s">
        <v>17</v>
      </c>
      <c r="L14" s="314"/>
      <c r="M14" s="314" t="s">
        <v>18</v>
      </c>
      <c r="N14" s="314"/>
      <c r="O14" s="314" t="s">
        <v>19</v>
      </c>
      <c r="P14" s="314"/>
      <c r="W14" s="55"/>
      <c r="X14" s="56"/>
    </row>
    <row r="15" spans="1:25" ht="17.25" x14ac:dyDescent="0.25">
      <c r="B15" s="9" t="s">
        <v>20</v>
      </c>
      <c r="C15" s="42"/>
      <c r="D15" s="42"/>
      <c r="E15" s="257" t="s">
        <v>21</v>
      </c>
      <c r="F15" s="258" t="s">
        <v>22</v>
      </c>
      <c r="G15" s="257" t="s">
        <v>21</v>
      </c>
      <c r="H15" s="258" t="s">
        <v>22</v>
      </c>
      <c r="I15" s="10" t="s">
        <v>23</v>
      </c>
      <c r="J15" s="39" t="s">
        <v>22</v>
      </c>
      <c r="K15" s="10" t="s">
        <v>24</v>
      </c>
      <c r="L15" s="39" t="s">
        <v>22</v>
      </c>
      <c r="M15" s="10" t="s">
        <v>24</v>
      </c>
      <c r="N15" s="39" t="s">
        <v>22</v>
      </c>
      <c r="O15" s="10" t="s">
        <v>24</v>
      </c>
      <c r="P15" s="39" t="s">
        <v>22</v>
      </c>
      <c r="Q15" s="36" t="s">
        <v>25</v>
      </c>
      <c r="R15" s="11" t="s">
        <v>26</v>
      </c>
      <c r="S15" s="285"/>
    </row>
    <row r="16" spans="1:25" x14ac:dyDescent="0.25">
      <c r="B16" s="41"/>
      <c r="C16" s="57" t="s">
        <v>27</v>
      </c>
      <c r="D16" s="58"/>
      <c r="E16" s="259">
        <f>F16/$E$8</f>
        <v>1.066705530860599</v>
      </c>
      <c r="F16" s="276">
        <v>1463.84</v>
      </c>
      <c r="G16" s="259">
        <f>H16/$G$8</f>
        <v>1.0697648882475452</v>
      </c>
      <c r="H16" s="260">
        <f>F16</f>
        <v>1463.84</v>
      </c>
      <c r="I16" s="133">
        <f>J16/$G$8</f>
        <v>0.7989352850708249</v>
      </c>
      <c r="J16" s="108">
        <f>'Annuiteetgraafik BIL'!F17</f>
        <v>1093.2434225</v>
      </c>
      <c r="K16" s="133">
        <f>L16/$G$8</f>
        <v>0.7989352850708249</v>
      </c>
      <c r="L16" s="109">
        <f>J16</f>
        <v>1093.2434225</v>
      </c>
      <c r="M16" s="133">
        <f>N16/$G$8</f>
        <v>0.7989352850708249</v>
      </c>
      <c r="N16" s="109">
        <f>L16</f>
        <v>1093.2434225</v>
      </c>
      <c r="O16" s="133">
        <f>P16/$G$8</f>
        <v>0.7989352850708249</v>
      </c>
      <c r="P16" s="109">
        <f>N16</f>
        <v>1093.2434225</v>
      </c>
      <c r="Q16" s="303" t="s">
        <v>28</v>
      </c>
      <c r="R16" s="306"/>
      <c r="S16" s="59"/>
      <c r="W16" s="3"/>
      <c r="X16" s="59"/>
      <c r="Y16" s="60"/>
    </row>
    <row r="17" spans="2:25" x14ac:dyDescent="0.25">
      <c r="B17" s="41"/>
      <c r="C17" s="57" t="s">
        <v>29</v>
      </c>
      <c r="D17" s="58"/>
      <c r="E17" s="259">
        <f t="shared" ref="E17:E24" si="0">F17/$E$8</f>
        <v>5.5449537273190996</v>
      </c>
      <c r="F17" s="276">
        <v>7609.34</v>
      </c>
      <c r="G17" s="259">
        <f t="shared" ref="G17:G24" si="1">H17/$G$8</f>
        <v>5.5608568933336811</v>
      </c>
      <c r="H17" s="260">
        <f t="shared" ref="H17:H24" si="2">F17</f>
        <v>7609.34</v>
      </c>
      <c r="I17" s="133">
        <f t="shared" ref="I17:I24" si="3">J17/$G$8</f>
        <v>3.3126160090415491</v>
      </c>
      <c r="J17" s="108">
        <f>'Annuiteetgraafik PT'!F21</f>
        <v>4532.9023900000002</v>
      </c>
      <c r="K17" s="133">
        <f t="shared" ref="K17:K24" si="4">L17/$G$8</f>
        <v>3.3126160090415491</v>
      </c>
      <c r="L17" s="109">
        <f t="shared" ref="L17:L24" si="5">J17</f>
        <v>4532.9023900000002</v>
      </c>
      <c r="M17" s="133">
        <f t="shared" ref="M17:M24" si="6">N17/$G$8</f>
        <v>3.3126160090415491</v>
      </c>
      <c r="N17" s="109">
        <f t="shared" ref="N17:N21" si="7">L17</f>
        <v>4532.9023900000002</v>
      </c>
      <c r="O17" s="133">
        <f t="shared" ref="O17:O21" si="8">P17/$G$8</f>
        <v>3.3126160090415491</v>
      </c>
      <c r="P17" s="109">
        <f t="shared" ref="P17:P21" si="9">N17</f>
        <v>4532.9023900000002</v>
      </c>
      <c r="Q17" s="304"/>
      <c r="R17" s="307"/>
      <c r="S17" s="59"/>
      <c r="W17" s="3"/>
      <c r="X17" s="59"/>
      <c r="Y17" s="60"/>
    </row>
    <row r="18" spans="2:25" x14ac:dyDescent="0.25">
      <c r="B18" s="41"/>
      <c r="C18" s="57" t="s">
        <v>30</v>
      </c>
      <c r="D18" s="58"/>
      <c r="E18" s="259">
        <f t="shared" si="0"/>
        <v>1.3283174233039423</v>
      </c>
      <c r="F18" s="276">
        <v>1822.85</v>
      </c>
      <c r="G18" s="259">
        <f t="shared" si="1"/>
        <v>1.3321270948614861</v>
      </c>
      <c r="H18" s="260">
        <f t="shared" si="2"/>
        <v>1822.85</v>
      </c>
      <c r="I18" s="133">
        <f t="shared" si="3"/>
        <v>1.3321255447131002</v>
      </c>
      <c r="J18" s="108">
        <f>'Annuiteetgraafik TS'!F15</f>
        <v>1822.8478788150198</v>
      </c>
      <c r="K18" s="133">
        <f t="shared" si="4"/>
        <v>1.3321255447131002</v>
      </c>
      <c r="L18" s="109">
        <f t="shared" si="5"/>
        <v>1822.8478788150198</v>
      </c>
      <c r="M18" s="133">
        <f t="shared" si="6"/>
        <v>1.3321255447131002</v>
      </c>
      <c r="N18" s="109">
        <f t="shared" si="7"/>
        <v>1822.8478788150198</v>
      </c>
      <c r="O18" s="133">
        <f t="shared" si="8"/>
        <v>1.3321255447131002</v>
      </c>
      <c r="P18" s="109">
        <f t="shared" si="9"/>
        <v>1822.8478788150198</v>
      </c>
      <c r="Q18" s="304"/>
      <c r="R18" s="307"/>
      <c r="S18" s="59"/>
      <c r="W18" s="3"/>
      <c r="X18" s="59"/>
      <c r="Y18" s="60"/>
    </row>
    <row r="19" spans="2:25" ht="15" customHeight="1" x14ac:dyDescent="0.25">
      <c r="B19" s="13"/>
      <c r="C19" s="1" t="s">
        <v>31</v>
      </c>
      <c r="D19" s="58"/>
      <c r="E19" s="259">
        <f t="shared" si="0"/>
        <v>0.28028856663994756</v>
      </c>
      <c r="F19" s="260">
        <v>384.64</v>
      </c>
      <c r="G19" s="259">
        <f t="shared" si="1"/>
        <v>0.28109244631622021</v>
      </c>
      <c r="H19" s="260">
        <f t="shared" si="2"/>
        <v>384.64</v>
      </c>
      <c r="I19" s="133">
        <f t="shared" si="3"/>
        <v>0.28109433600550593</v>
      </c>
      <c r="J19" s="108">
        <f>'Annuiteetgraafik lisa 6.3'!F15</f>
        <v>384.64258580440838</v>
      </c>
      <c r="K19" s="133">
        <f t="shared" si="4"/>
        <v>0.28109433600550593</v>
      </c>
      <c r="L19" s="109">
        <f t="shared" si="5"/>
        <v>384.64258580440838</v>
      </c>
      <c r="M19" s="133">
        <f t="shared" si="6"/>
        <v>0.28109433600550593</v>
      </c>
      <c r="N19" s="109">
        <f t="shared" si="7"/>
        <v>384.64258580440838</v>
      </c>
      <c r="O19" s="133">
        <f t="shared" si="8"/>
        <v>0.28109433600550593</v>
      </c>
      <c r="P19" s="109">
        <f t="shared" si="9"/>
        <v>384.64258580440838</v>
      </c>
      <c r="Q19" s="304"/>
      <c r="R19" s="288" t="s">
        <v>32</v>
      </c>
      <c r="S19" s="59"/>
      <c r="W19" s="3"/>
      <c r="X19" s="59"/>
      <c r="Y19" s="60"/>
    </row>
    <row r="20" spans="2:25" ht="15" customHeight="1" x14ac:dyDescent="0.25">
      <c r="B20" s="13">
        <v>400</v>
      </c>
      <c r="C20" s="308" t="s">
        <v>33</v>
      </c>
      <c r="D20" s="294"/>
      <c r="E20" s="259">
        <f t="shared" si="0"/>
        <v>2.1041749829914833</v>
      </c>
      <c r="F20" s="260">
        <v>2887.5593291592127</v>
      </c>
      <c r="G20" s="259">
        <f t="shared" si="1"/>
        <v>2.1102098474328903</v>
      </c>
      <c r="H20" s="260">
        <f t="shared" si="2"/>
        <v>2887.5593291592127</v>
      </c>
      <c r="I20" s="133">
        <f t="shared" si="3"/>
        <v>2.1102098474328903</v>
      </c>
      <c r="J20" s="137">
        <f>H20</f>
        <v>2887.5593291592127</v>
      </c>
      <c r="K20" s="133">
        <f t="shared" si="4"/>
        <v>2.1102098474328903</v>
      </c>
      <c r="L20" s="109">
        <f t="shared" si="5"/>
        <v>2887.5593291592127</v>
      </c>
      <c r="M20" s="133">
        <f t="shared" si="6"/>
        <v>2.1102098474328903</v>
      </c>
      <c r="N20" s="109">
        <f t="shared" si="7"/>
        <v>2887.5593291592127</v>
      </c>
      <c r="O20" s="133">
        <f t="shared" si="8"/>
        <v>2.1102098474328903</v>
      </c>
      <c r="P20" s="109">
        <f t="shared" si="9"/>
        <v>2887.5593291592127</v>
      </c>
      <c r="Q20" s="304"/>
      <c r="R20" s="307"/>
      <c r="W20" s="3"/>
      <c r="X20" s="59"/>
      <c r="Y20" s="60"/>
    </row>
    <row r="21" spans="2:25" ht="15" customHeight="1" x14ac:dyDescent="0.25">
      <c r="B21" s="13">
        <v>400</v>
      </c>
      <c r="C21" s="308" t="s">
        <v>34</v>
      </c>
      <c r="D21" s="294"/>
      <c r="E21" s="259">
        <f t="shared" si="0"/>
        <v>0.45762588355315892</v>
      </c>
      <c r="F21" s="260">
        <v>628</v>
      </c>
      <c r="G21" s="259">
        <f t="shared" si="1"/>
        <v>0.45893837428916984</v>
      </c>
      <c r="H21" s="260">
        <f t="shared" si="2"/>
        <v>628</v>
      </c>
      <c r="I21" s="133">
        <f t="shared" si="3"/>
        <v>0.45893837428916984</v>
      </c>
      <c r="J21" s="137">
        <f t="shared" ref="J21:J24" si="10">H21</f>
        <v>628</v>
      </c>
      <c r="K21" s="133">
        <f t="shared" si="4"/>
        <v>0.45893837428916984</v>
      </c>
      <c r="L21" s="109">
        <f t="shared" si="5"/>
        <v>628</v>
      </c>
      <c r="M21" s="133">
        <f t="shared" si="6"/>
        <v>0.45893837428916984</v>
      </c>
      <c r="N21" s="109">
        <f t="shared" si="7"/>
        <v>628</v>
      </c>
      <c r="O21" s="133">
        <f t="shared" si="8"/>
        <v>0.45893837428916984</v>
      </c>
      <c r="P21" s="109">
        <f t="shared" si="9"/>
        <v>628</v>
      </c>
      <c r="Q21" s="305"/>
      <c r="R21" s="307"/>
      <c r="W21" s="3"/>
      <c r="X21" s="59"/>
      <c r="Y21" s="60"/>
    </row>
    <row r="22" spans="2:25" ht="15" customHeight="1" x14ac:dyDescent="0.25">
      <c r="B22" s="13">
        <v>100</v>
      </c>
      <c r="C22" s="43" t="s">
        <v>35</v>
      </c>
      <c r="D22" s="44"/>
      <c r="E22" s="259">
        <f t="shared" si="0"/>
        <v>0.34967572688187715</v>
      </c>
      <c r="F22" s="261">
        <v>479.86</v>
      </c>
      <c r="G22" s="259">
        <f t="shared" si="1"/>
        <v>0.35067861192102079</v>
      </c>
      <c r="H22" s="260">
        <f t="shared" si="2"/>
        <v>479.86</v>
      </c>
      <c r="I22" s="133">
        <f t="shared" si="3"/>
        <v>0.35067861192102079</v>
      </c>
      <c r="J22" s="137">
        <f t="shared" si="10"/>
        <v>479.86</v>
      </c>
      <c r="K22" s="133">
        <f t="shared" si="4"/>
        <v>0.35067861192102079</v>
      </c>
      <c r="L22" s="109">
        <f t="shared" si="5"/>
        <v>479.86</v>
      </c>
      <c r="M22" s="133">
        <f t="shared" si="6"/>
        <v>0.36119897027865144</v>
      </c>
      <c r="N22" s="108">
        <f>L22*1.03</f>
        <v>494.25580000000002</v>
      </c>
      <c r="O22" s="283">
        <v>0.48</v>
      </c>
      <c r="P22" s="108">
        <f>O22*$G$8</f>
        <v>656.82021135601826</v>
      </c>
      <c r="Q22" s="310" t="s">
        <v>36</v>
      </c>
      <c r="R22" s="307"/>
      <c r="S22" s="59"/>
      <c r="W22" s="3"/>
      <c r="X22" s="59"/>
      <c r="Y22" s="60"/>
    </row>
    <row r="23" spans="2:25" ht="15" customHeight="1" x14ac:dyDescent="0.25">
      <c r="B23" s="13">
        <v>200</v>
      </c>
      <c r="C23" s="12" t="s">
        <v>37</v>
      </c>
      <c r="D23" s="35"/>
      <c r="E23" s="259">
        <f t="shared" si="0"/>
        <v>0.52450630328645342</v>
      </c>
      <c r="F23" s="261">
        <v>719.78</v>
      </c>
      <c r="G23" s="259">
        <f t="shared" si="1"/>
        <v>0.52601060994563487</v>
      </c>
      <c r="H23" s="260">
        <f t="shared" si="2"/>
        <v>719.78</v>
      </c>
      <c r="I23" s="133">
        <f t="shared" si="3"/>
        <v>0.52601060994563487</v>
      </c>
      <c r="J23" s="137">
        <f t="shared" si="10"/>
        <v>719.78</v>
      </c>
      <c r="K23" s="133">
        <f t="shared" si="4"/>
        <v>0.52601060994563487</v>
      </c>
      <c r="L23" s="109">
        <f t="shared" si="5"/>
        <v>719.78</v>
      </c>
      <c r="M23" s="133">
        <f t="shared" si="6"/>
        <v>0.54179092824400388</v>
      </c>
      <c r="N23" s="108">
        <f>L23*1.03</f>
        <v>741.37339999999995</v>
      </c>
      <c r="O23" s="283">
        <v>0.93253247800000005</v>
      </c>
      <c r="P23" s="108">
        <f>O23*$G$8</f>
        <v>1276.0545402006492</v>
      </c>
      <c r="Q23" s="311"/>
      <c r="R23" s="307"/>
      <c r="S23" s="59"/>
      <c r="W23" s="3"/>
      <c r="X23" s="59"/>
      <c r="Y23" s="60"/>
    </row>
    <row r="24" spans="2:25" ht="15" customHeight="1" x14ac:dyDescent="0.25">
      <c r="B24" s="13">
        <v>500</v>
      </c>
      <c r="C24" s="12" t="s">
        <v>38</v>
      </c>
      <c r="D24" s="35"/>
      <c r="E24" s="259">
        <f t="shared" si="0"/>
        <v>0.10926911025286015</v>
      </c>
      <c r="F24" s="261">
        <v>149.94999999999999</v>
      </c>
      <c r="G24" s="259">
        <f t="shared" si="1"/>
        <v>0.10958249876538378</v>
      </c>
      <c r="H24" s="260">
        <f t="shared" si="2"/>
        <v>149.94999999999999</v>
      </c>
      <c r="I24" s="133">
        <f t="shared" si="3"/>
        <v>0.10958249876538378</v>
      </c>
      <c r="J24" s="137">
        <f t="shared" si="10"/>
        <v>149.94999999999999</v>
      </c>
      <c r="K24" s="133">
        <f t="shared" si="4"/>
        <v>0.10958249876538378</v>
      </c>
      <c r="L24" s="109">
        <f t="shared" si="5"/>
        <v>149.94999999999999</v>
      </c>
      <c r="M24" s="133">
        <f t="shared" si="6"/>
        <v>0.1128699737283453</v>
      </c>
      <c r="N24" s="108">
        <f>L24*1.03</f>
        <v>154.4485</v>
      </c>
      <c r="O24" s="133">
        <f>P24/$G$8</f>
        <v>0.1128699737283453</v>
      </c>
      <c r="P24" s="108">
        <f>N24</f>
        <v>154.4485</v>
      </c>
      <c r="Q24" s="312"/>
      <c r="R24" s="309"/>
      <c r="S24" s="59"/>
      <c r="W24" s="3"/>
      <c r="X24" s="59"/>
      <c r="Y24" s="60"/>
    </row>
    <row r="25" spans="2:25" x14ac:dyDescent="0.25">
      <c r="B25" s="14"/>
      <c r="C25" s="15" t="s">
        <v>39</v>
      </c>
      <c r="D25" s="15"/>
      <c r="E25" s="262">
        <f t="shared" ref="E25:F25" si="11">SUM(E16:E24)</f>
        <v>11.765517255089424</v>
      </c>
      <c r="F25" s="263">
        <f t="shared" si="11"/>
        <v>16145.819329159214</v>
      </c>
      <c r="G25" s="262">
        <f t="shared" ref="G25:H25" si="12">SUM(G16:G24)</f>
        <v>11.799261265113033</v>
      </c>
      <c r="H25" s="263">
        <f t="shared" si="12"/>
        <v>16145.819329159214</v>
      </c>
      <c r="I25" s="138">
        <f t="shared" ref="I25:P25" si="13">SUM(I16:I24)</f>
        <v>9.2801911171850797</v>
      </c>
      <c r="J25" s="40">
        <f t="shared" si="13"/>
        <v>12698.785606278643</v>
      </c>
      <c r="K25" s="16">
        <f t="shared" si="13"/>
        <v>9.2801911171850797</v>
      </c>
      <c r="L25" s="40">
        <f t="shared" si="13"/>
        <v>12698.785606278643</v>
      </c>
      <c r="M25" s="16">
        <f t="shared" si="13"/>
        <v>9.3097792688040411</v>
      </c>
      <c r="N25" s="40">
        <f t="shared" si="13"/>
        <v>12739.273306278643</v>
      </c>
      <c r="O25" s="16">
        <f t="shared" si="13"/>
        <v>9.8193218482813869</v>
      </c>
      <c r="P25" s="40">
        <f t="shared" si="13"/>
        <v>13436.51885783531</v>
      </c>
      <c r="Q25" s="37"/>
      <c r="R25" s="17"/>
      <c r="S25" s="59"/>
      <c r="X25" s="59"/>
      <c r="Y25" s="60"/>
    </row>
    <row r="26" spans="2:25" x14ac:dyDescent="0.25">
      <c r="B26" s="18"/>
      <c r="C26" s="19"/>
      <c r="D26" s="19"/>
      <c r="E26" s="264"/>
      <c r="F26" s="265"/>
      <c r="G26" s="264"/>
      <c r="H26" s="265"/>
      <c r="I26" s="139"/>
      <c r="J26" s="140"/>
      <c r="K26" s="110"/>
      <c r="L26" s="110"/>
      <c r="M26" s="110"/>
      <c r="N26" s="110"/>
      <c r="O26" s="110"/>
      <c r="P26" s="110"/>
      <c r="Q26" s="48"/>
      <c r="R26" s="20"/>
      <c r="S26" s="59"/>
      <c r="X26" s="59"/>
      <c r="Y26" s="60"/>
    </row>
    <row r="27" spans="2:25" ht="17.25" x14ac:dyDescent="0.25">
      <c r="B27" s="21" t="s">
        <v>40</v>
      </c>
      <c r="C27" s="15"/>
      <c r="D27" s="15"/>
      <c r="E27" s="266" t="s">
        <v>21</v>
      </c>
      <c r="F27" s="267" t="s">
        <v>22</v>
      </c>
      <c r="G27" s="266" t="s">
        <v>21</v>
      </c>
      <c r="H27" s="267" t="s">
        <v>22</v>
      </c>
      <c r="I27" s="22" t="s">
        <v>23</v>
      </c>
      <c r="J27" s="45" t="s">
        <v>22</v>
      </c>
      <c r="K27" s="22" t="s">
        <v>24</v>
      </c>
      <c r="L27" s="45" t="s">
        <v>22</v>
      </c>
      <c r="M27" s="22" t="s">
        <v>24</v>
      </c>
      <c r="N27" s="45" t="s">
        <v>22</v>
      </c>
      <c r="O27" s="22" t="s">
        <v>24</v>
      </c>
      <c r="P27" s="45" t="s">
        <v>22</v>
      </c>
      <c r="Q27" s="46" t="s">
        <v>25</v>
      </c>
      <c r="R27" s="23" t="s">
        <v>26</v>
      </c>
      <c r="S27" s="59"/>
      <c r="X27" s="59"/>
      <c r="Y27" s="60"/>
    </row>
    <row r="28" spans="2:25" ht="15.75" customHeight="1" x14ac:dyDescent="0.25">
      <c r="B28" s="13">
        <v>300</v>
      </c>
      <c r="C28" s="294" t="s">
        <v>41</v>
      </c>
      <c r="D28" s="295"/>
      <c r="E28" s="107">
        <f>F28/$E$8</f>
        <v>1.9230853311958029</v>
      </c>
      <c r="F28" s="111">
        <v>2639.05</v>
      </c>
      <c r="G28" s="107">
        <f>H28/G8</f>
        <v>1.9286008227194806</v>
      </c>
      <c r="H28" s="111">
        <f>F28</f>
        <v>2639.05</v>
      </c>
      <c r="I28" s="107">
        <f>J28/$G$8</f>
        <v>1.9286008227194806</v>
      </c>
      <c r="J28" s="111">
        <f>H28</f>
        <v>2639.05</v>
      </c>
      <c r="K28" s="112">
        <f>L28/$G$8</f>
        <v>1.9286008227194806</v>
      </c>
      <c r="L28" s="282">
        <f>J28</f>
        <v>2639.05</v>
      </c>
      <c r="M28" s="112">
        <v>1.4233359886017745</v>
      </c>
      <c r="N28" s="282">
        <f>M28*$G$8</f>
        <v>1947.6580101334266</v>
      </c>
      <c r="O28" s="112">
        <f>P28/$G$8</f>
        <v>1.4233359886017745</v>
      </c>
      <c r="P28" s="282">
        <f>N28</f>
        <v>1947.6580101334266</v>
      </c>
      <c r="Q28" s="52" t="s">
        <v>42</v>
      </c>
      <c r="R28" s="296" t="s">
        <v>43</v>
      </c>
      <c r="S28" s="284"/>
      <c r="T28" s="284"/>
      <c r="W28" s="3"/>
      <c r="X28" s="59"/>
      <c r="Y28" s="60"/>
    </row>
    <row r="29" spans="2:25" ht="15" customHeight="1" x14ac:dyDescent="0.25">
      <c r="B29" s="13">
        <v>600</v>
      </c>
      <c r="C29" s="12" t="s">
        <v>44</v>
      </c>
      <c r="D29" s="35"/>
      <c r="E29" s="107"/>
      <c r="F29" s="111"/>
      <c r="G29" s="113"/>
      <c r="H29" s="111"/>
      <c r="I29" s="107"/>
      <c r="J29" s="111"/>
      <c r="K29" s="112"/>
      <c r="L29" s="282"/>
      <c r="M29" s="112"/>
      <c r="N29" s="282"/>
      <c r="O29" s="112"/>
      <c r="P29" s="282"/>
      <c r="Q29" s="98"/>
      <c r="R29" s="297"/>
      <c r="S29" s="286"/>
      <c r="T29" s="284"/>
      <c r="W29" s="3"/>
      <c r="X29" s="59"/>
      <c r="Y29" s="60"/>
    </row>
    <row r="30" spans="2:25" ht="15" customHeight="1" x14ac:dyDescent="0.25">
      <c r="B30" s="13"/>
      <c r="C30" s="12">
        <v>610</v>
      </c>
      <c r="D30" s="35" t="s">
        <v>45</v>
      </c>
      <c r="E30" s="107">
        <f t="shared" ref="E30:E32" si="14">F30/$E$8</f>
        <v>0.67828463164031183</v>
      </c>
      <c r="F30" s="111">
        <v>930.81</v>
      </c>
      <c r="G30" s="113">
        <f>H30/$G$8</f>
        <v>0.68022998116576783</v>
      </c>
      <c r="H30" s="111">
        <f>F30</f>
        <v>930.81</v>
      </c>
      <c r="I30" s="107">
        <f t="shared" ref="I30:I36" si="15">J30/$G$8</f>
        <v>0.68022998116576783</v>
      </c>
      <c r="J30" s="111">
        <f t="shared" ref="J30:J35" si="16">H30</f>
        <v>930.81</v>
      </c>
      <c r="K30" s="112">
        <f t="shared" ref="K30:K36" si="17">L30/$G$8</f>
        <v>0.68022998116576783</v>
      </c>
      <c r="L30" s="282">
        <f t="shared" ref="L30:L35" si="18">J30</f>
        <v>930.81</v>
      </c>
      <c r="M30" s="112">
        <v>0.56810010532284183</v>
      </c>
      <c r="N30" s="282">
        <f t="shared" ref="N30:N36" si="19">M30*$G$8</f>
        <v>777.3742317698443</v>
      </c>
      <c r="O30" s="112">
        <f t="shared" ref="O30:O36" si="20">P30/$G$8</f>
        <v>0.56810010532284183</v>
      </c>
      <c r="P30" s="282">
        <f t="shared" ref="P30:P36" si="21">N30</f>
        <v>777.3742317698443</v>
      </c>
      <c r="Q30" s="299" t="s">
        <v>46</v>
      </c>
      <c r="R30" s="297"/>
      <c r="S30" s="287"/>
      <c r="T30" s="284"/>
      <c r="W30" s="3"/>
      <c r="X30" s="59"/>
      <c r="Y30" s="60"/>
    </row>
    <row r="31" spans="2:25" x14ac:dyDescent="0.25">
      <c r="B31" s="13"/>
      <c r="C31" s="12">
        <v>620</v>
      </c>
      <c r="D31" s="35" t="s">
        <v>47</v>
      </c>
      <c r="E31" s="107">
        <f t="shared" si="14"/>
        <v>1.0990089630547257</v>
      </c>
      <c r="F31" s="111">
        <v>1508.17</v>
      </c>
      <c r="G31" s="113">
        <f t="shared" ref="G31:G32" si="22">H31/$G$8</f>
        <v>1.1021609680759512</v>
      </c>
      <c r="H31" s="111">
        <f t="shared" ref="H31:H32" si="23">F31</f>
        <v>1508.17</v>
      </c>
      <c r="I31" s="107">
        <f t="shared" si="15"/>
        <v>0.52599599407384223</v>
      </c>
      <c r="J31" s="111">
        <f>H31-J33</f>
        <v>719.7600000000001</v>
      </c>
      <c r="K31" s="112">
        <f t="shared" si="17"/>
        <v>0.52599599407384223</v>
      </c>
      <c r="L31" s="282">
        <f t="shared" si="18"/>
        <v>719.7600000000001</v>
      </c>
      <c r="M31" s="112">
        <v>0.24809129333074284</v>
      </c>
      <c r="N31" s="282">
        <f t="shared" si="19"/>
        <v>339.48203275226342</v>
      </c>
      <c r="O31" s="112">
        <f t="shared" si="20"/>
        <v>0.24809129333074281</v>
      </c>
      <c r="P31" s="282">
        <f t="shared" si="21"/>
        <v>339.48203275226342</v>
      </c>
      <c r="Q31" s="300"/>
      <c r="R31" s="297"/>
      <c r="S31" s="287"/>
      <c r="T31" s="284"/>
      <c r="W31" s="3"/>
      <c r="X31" s="59"/>
      <c r="Y31" s="60"/>
    </row>
    <row r="32" spans="2:25" x14ac:dyDescent="0.25">
      <c r="B32" s="13"/>
      <c r="C32" s="12">
        <v>630</v>
      </c>
      <c r="D32" s="35" t="s">
        <v>48</v>
      </c>
      <c r="E32" s="107">
        <f t="shared" si="14"/>
        <v>3.4234496830139183E-2</v>
      </c>
      <c r="F32" s="111">
        <v>46.98</v>
      </c>
      <c r="G32" s="113">
        <f t="shared" si="22"/>
        <v>3.4332682840931848E-2</v>
      </c>
      <c r="H32" s="111">
        <f t="shared" si="23"/>
        <v>46.98</v>
      </c>
      <c r="I32" s="107">
        <f t="shared" si="15"/>
        <v>3.4332682840931848E-2</v>
      </c>
      <c r="J32" s="111">
        <f t="shared" si="16"/>
        <v>46.98</v>
      </c>
      <c r="K32" s="112">
        <f t="shared" si="17"/>
        <v>3.4332682840931848E-2</v>
      </c>
      <c r="L32" s="282">
        <f t="shared" si="18"/>
        <v>46.98</v>
      </c>
      <c r="M32" s="112">
        <v>3.3356658260475361E-2</v>
      </c>
      <c r="N32" s="282">
        <f t="shared" si="19"/>
        <v>45.644431934949793</v>
      </c>
      <c r="O32" s="112">
        <f t="shared" si="20"/>
        <v>3.3356658260475361E-2</v>
      </c>
      <c r="P32" s="282">
        <f t="shared" si="21"/>
        <v>45.644431934949793</v>
      </c>
      <c r="Q32" s="300"/>
      <c r="R32" s="297"/>
      <c r="S32" s="287"/>
      <c r="T32" s="284"/>
      <c r="W32" s="3"/>
      <c r="X32" s="59"/>
      <c r="Y32" s="60"/>
    </row>
    <row r="33" spans="2:25" x14ac:dyDescent="0.25">
      <c r="B33" s="13"/>
      <c r="C33" s="12">
        <v>650</v>
      </c>
      <c r="D33" s="35" t="s">
        <v>49</v>
      </c>
      <c r="E33" s="259" t="s">
        <v>50</v>
      </c>
      <c r="F33" s="253" t="s">
        <v>50</v>
      </c>
      <c r="G33" s="252" t="s">
        <v>50</v>
      </c>
      <c r="H33" s="253" t="s">
        <v>50</v>
      </c>
      <c r="I33" s="107">
        <f t="shared" si="15"/>
        <v>0.57616497400210887</v>
      </c>
      <c r="J33" s="282">
        <v>788.41</v>
      </c>
      <c r="K33" s="112">
        <f t="shared" si="17"/>
        <v>0.57616497400210887</v>
      </c>
      <c r="L33" s="282">
        <f>J33</f>
        <v>788.41</v>
      </c>
      <c r="M33" s="112">
        <v>0.5105976592189625</v>
      </c>
      <c r="N33" s="282">
        <f t="shared" si="19"/>
        <v>698.68929676268158</v>
      </c>
      <c r="O33" s="112">
        <f t="shared" si="20"/>
        <v>0.5105976592189625</v>
      </c>
      <c r="P33" s="282">
        <f t="shared" si="21"/>
        <v>698.68929676268158</v>
      </c>
      <c r="Q33" s="301"/>
      <c r="R33" s="297"/>
      <c r="S33" s="287"/>
      <c r="T33" s="284"/>
      <c r="W33" s="3"/>
      <c r="X33" s="59"/>
      <c r="Y33" s="60"/>
    </row>
    <row r="34" spans="2:25" ht="15.75" customHeight="1" x14ac:dyDescent="0.25">
      <c r="B34" s="13">
        <v>700</v>
      </c>
      <c r="C34" s="294" t="s">
        <v>51</v>
      </c>
      <c r="D34" s="295"/>
      <c r="E34" s="107"/>
      <c r="F34" s="111"/>
      <c r="G34" s="113"/>
      <c r="H34" s="111"/>
      <c r="I34" s="107"/>
      <c r="J34" s="111"/>
      <c r="K34" s="112"/>
      <c r="L34" s="282"/>
      <c r="M34" s="112"/>
      <c r="N34" s="282"/>
      <c r="O34" s="112"/>
      <c r="P34" s="282"/>
      <c r="Q34" s="114"/>
      <c r="R34" s="298"/>
      <c r="S34" s="287"/>
      <c r="T34" s="284"/>
      <c r="W34" s="3"/>
      <c r="X34" s="59"/>
      <c r="Y34" s="60"/>
    </row>
    <row r="35" spans="2:25" ht="15.75" customHeight="1" x14ac:dyDescent="0.25">
      <c r="B35" s="277"/>
      <c r="C35" s="281">
        <v>710</v>
      </c>
      <c r="D35" s="278" t="s">
        <v>52</v>
      </c>
      <c r="E35" s="107">
        <f>F35/$E$8</f>
        <v>6.242075347955986E-2</v>
      </c>
      <c r="F35" s="111">
        <v>85.66</v>
      </c>
      <c r="G35" s="107">
        <f>H35/$G$8</f>
        <v>6.2599778887914473E-2</v>
      </c>
      <c r="H35" s="111">
        <f>F35</f>
        <v>85.66</v>
      </c>
      <c r="I35" s="107">
        <f t="shared" si="15"/>
        <v>6.2599778887914473E-2</v>
      </c>
      <c r="J35" s="111">
        <f t="shared" si="16"/>
        <v>85.66</v>
      </c>
      <c r="K35" s="112">
        <f t="shared" si="17"/>
        <v>6.2599778887914473E-2</v>
      </c>
      <c r="L35" s="282">
        <f t="shared" si="18"/>
        <v>85.66</v>
      </c>
      <c r="M35" s="107">
        <v>4.6423828638041585E-2</v>
      </c>
      <c r="N35" s="282">
        <f t="shared" si="19"/>
        <v>63.52522695415427</v>
      </c>
      <c r="O35" s="112">
        <f t="shared" si="20"/>
        <v>4.6423828638041585E-2</v>
      </c>
      <c r="P35" s="282">
        <f t="shared" si="21"/>
        <v>63.52522695415427</v>
      </c>
      <c r="Q35" s="299" t="s">
        <v>42</v>
      </c>
      <c r="R35" s="280"/>
      <c r="S35" s="287"/>
      <c r="T35" s="284"/>
      <c r="W35" s="3"/>
      <c r="X35" s="59"/>
      <c r="Y35" s="60"/>
    </row>
    <row r="36" spans="2:25" ht="15.75" customHeight="1" x14ac:dyDescent="0.25">
      <c r="B36" s="277"/>
      <c r="C36" s="290" t="s">
        <v>53</v>
      </c>
      <c r="D36" s="278" t="s">
        <v>54</v>
      </c>
      <c r="E36" s="107">
        <f>F36/$E$8</f>
        <v>0</v>
      </c>
      <c r="F36" s="111">
        <v>0</v>
      </c>
      <c r="G36" s="107">
        <f>H36/$G$8</f>
        <v>0</v>
      </c>
      <c r="H36" s="111">
        <f>F36</f>
        <v>0</v>
      </c>
      <c r="I36" s="289">
        <f t="shared" si="15"/>
        <v>2.4846982047502828E-2</v>
      </c>
      <c r="J36" s="282">
        <v>34</v>
      </c>
      <c r="K36" s="112">
        <f t="shared" si="17"/>
        <v>2.4846982047502828E-2</v>
      </c>
      <c r="L36" s="282">
        <f>J36</f>
        <v>34</v>
      </c>
      <c r="M36" s="107">
        <v>2.2019299268182115E-2</v>
      </c>
      <c r="N36" s="282">
        <f t="shared" si="19"/>
        <v>30.130668331747493</v>
      </c>
      <c r="O36" s="112">
        <f t="shared" si="20"/>
        <v>2.2019299268182115E-2</v>
      </c>
      <c r="P36" s="282">
        <f t="shared" si="21"/>
        <v>30.130668331747493</v>
      </c>
      <c r="Q36" s="301"/>
      <c r="R36" s="280"/>
      <c r="S36" s="287"/>
      <c r="T36" s="284"/>
      <c r="W36" s="3"/>
      <c r="X36" s="59"/>
      <c r="Y36" s="60"/>
    </row>
    <row r="37" spans="2:25" ht="15" customHeight="1" thickBot="1" x14ac:dyDescent="0.3">
      <c r="B37" s="24"/>
      <c r="C37" s="25" t="s">
        <v>55</v>
      </c>
      <c r="D37" s="25"/>
      <c r="E37" s="99">
        <f t="shared" ref="E37:L37" si="24">SUM(E28:E36)</f>
        <v>3.79703417620054</v>
      </c>
      <c r="F37" s="100">
        <f t="shared" si="24"/>
        <v>5210.67</v>
      </c>
      <c r="G37" s="99">
        <f t="shared" si="24"/>
        <v>3.8079242336900463</v>
      </c>
      <c r="H37" s="100">
        <f t="shared" si="24"/>
        <v>5210.67</v>
      </c>
      <c r="I37" s="99">
        <f t="shared" si="24"/>
        <v>3.8327712157375489</v>
      </c>
      <c r="J37" s="100">
        <f t="shared" si="24"/>
        <v>5244.6699999999992</v>
      </c>
      <c r="K37" s="99">
        <f t="shared" si="24"/>
        <v>3.8327712157375489</v>
      </c>
      <c r="L37" s="100">
        <f t="shared" si="24"/>
        <v>5244.6699999999992</v>
      </c>
      <c r="M37" s="99">
        <f>SUM(M28:M36)</f>
        <v>2.8519248326410205</v>
      </c>
      <c r="N37" s="100">
        <f>SUM(N28:N36)</f>
        <v>3902.5038986390678</v>
      </c>
      <c r="O37" s="99">
        <f>SUM(O28:O36)</f>
        <v>2.8519248326410205</v>
      </c>
      <c r="P37" s="100">
        <f>SUM(P28:P36)</f>
        <v>3902.5038986390678</v>
      </c>
      <c r="Q37" s="38"/>
      <c r="R37" s="26"/>
      <c r="S37" s="59"/>
      <c r="X37" s="59"/>
      <c r="Y37" s="60"/>
    </row>
    <row r="38" spans="2:25" ht="17.25" customHeight="1" x14ac:dyDescent="0.25">
      <c r="B38" s="27"/>
      <c r="C38" s="8"/>
      <c r="D38" s="8"/>
      <c r="E38" s="268"/>
      <c r="F38" s="269"/>
      <c r="G38" s="268"/>
      <c r="H38" s="269"/>
      <c r="I38" s="28"/>
      <c r="J38" s="29"/>
      <c r="K38" s="28"/>
      <c r="L38" s="29"/>
      <c r="M38" s="28"/>
      <c r="N38" s="29"/>
      <c r="O38" s="28"/>
      <c r="P38" s="29"/>
      <c r="Q38" s="30"/>
      <c r="S38" s="59"/>
    </row>
    <row r="39" spans="2:25" ht="15" customHeight="1" x14ac:dyDescent="0.25">
      <c r="B39" s="302" t="s">
        <v>56</v>
      </c>
      <c r="C39" s="302"/>
      <c r="D39" s="302"/>
      <c r="E39" s="268">
        <f t="shared" ref="E39:F39" si="25">E37+E25</f>
        <v>15.562551431289965</v>
      </c>
      <c r="F39" s="269">
        <f t="shared" si="25"/>
        <v>21356.489329159216</v>
      </c>
      <c r="G39" s="268">
        <f t="shared" ref="G39:H39" si="26">G37+G25</f>
        <v>15.60718549880308</v>
      </c>
      <c r="H39" s="269">
        <f t="shared" si="26"/>
        <v>21356.489329159216</v>
      </c>
      <c r="I39" s="28">
        <f t="shared" ref="I39:P39" si="27">I37+I25</f>
        <v>13.112962332922628</v>
      </c>
      <c r="J39" s="29">
        <f t="shared" si="27"/>
        <v>17943.455606278643</v>
      </c>
      <c r="K39" s="28">
        <f t="shared" si="27"/>
        <v>13.112962332922628</v>
      </c>
      <c r="L39" s="29">
        <f t="shared" si="27"/>
        <v>17943.455606278643</v>
      </c>
      <c r="M39" s="28">
        <f t="shared" si="27"/>
        <v>12.161704101445061</v>
      </c>
      <c r="N39" s="29">
        <f t="shared" si="27"/>
        <v>16641.777204917711</v>
      </c>
      <c r="O39" s="28">
        <f t="shared" si="27"/>
        <v>12.671246680922408</v>
      </c>
      <c r="P39" s="29">
        <f t="shared" si="27"/>
        <v>17339.022756474376</v>
      </c>
      <c r="Q39" s="30"/>
    </row>
    <row r="40" spans="2:25" ht="28.5" customHeight="1" x14ac:dyDescent="0.25">
      <c r="B40" s="302" t="s">
        <v>57</v>
      </c>
      <c r="C40" s="302"/>
      <c r="D40" s="134">
        <v>0.22</v>
      </c>
      <c r="E40" s="270">
        <f>E39*D40</f>
        <v>3.4237613148837922</v>
      </c>
      <c r="F40" s="269">
        <f>F39*D40</f>
        <v>4698.4276524150273</v>
      </c>
      <c r="G40" s="270">
        <f>G39*D40</f>
        <v>3.4335808097366778</v>
      </c>
      <c r="H40" s="269">
        <f>H39*D40</f>
        <v>4698.4276524150273</v>
      </c>
      <c r="I40" s="96">
        <f>I39*D40</f>
        <v>2.8848517132429783</v>
      </c>
      <c r="J40" s="29">
        <f>J39*D40</f>
        <v>3947.5602333813017</v>
      </c>
      <c r="K40" s="96"/>
      <c r="L40" s="29"/>
      <c r="M40" s="96"/>
      <c r="N40" s="29"/>
      <c r="O40" s="96"/>
      <c r="P40" s="29"/>
    </row>
    <row r="41" spans="2:25" ht="30.75" customHeight="1" x14ac:dyDescent="0.25">
      <c r="B41" s="291" t="s">
        <v>58</v>
      </c>
      <c r="C41" s="291"/>
      <c r="D41" s="134">
        <v>0.24</v>
      </c>
      <c r="E41" s="270"/>
      <c r="F41" s="269"/>
      <c r="G41" s="270"/>
      <c r="H41" s="269"/>
      <c r="I41" s="96"/>
      <c r="J41" s="29"/>
      <c r="K41" s="96">
        <f>K39*D41</f>
        <v>3.1471109599014304</v>
      </c>
      <c r="L41" s="29">
        <f>L39*D41</f>
        <v>4306.4293455068746</v>
      </c>
      <c r="M41" s="96">
        <f>M39*D41</f>
        <v>2.9188089843468146</v>
      </c>
      <c r="N41" s="29">
        <f>N39*D41</f>
        <v>3994.0265291802507</v>
      </c>
      <c r="O41" s="96">
        <f>O39*D41</f>
        <v>3.041099203421378</v>
      </c>
      <c r="P41" s="29">
        <f>P39*D41</f>
        <v>4161.3654615538499</v>
      </c>
    </row>
    <row r="42" spans="2:25" x14ac:dyDescent="0.25">
      <c r="B42" s="8" t="s">
        <v>59</v>
      </c>
      <c r="C42" s="8"/>
      <c r="D42" s="8"/>
      <c r="E42" s="268">
        <f t="shared" ref="E42:J42" si="28">E40+E39</f>
        <v>18.986312746173756</v>
      </c>
      <c r="F42" s="269">
        <f t="shared" si="28"/>
        <v>26054.916981574243</v>
      </c>
      <c r="G42" s="268">
        <f t="shared" si="28"/>
        <v>19.040766308539759</v>
      </c>
      <c r="H42" s="269">
        <f t="shared" si="28"/>
        <v>26054.916981574243</v>
      </c>
      <c r="I42" s="28">
        <f t="shared" si="28"/>
        <v>15.997814046165606</v>
      </c>
      <c r="J42" s="29">
        <f t="shared" si="28"/>
        <v>21891.015839659944</v>
      </c>
      <c r="K42" s="28">
        <f t="shared" ref="K42:P42" si="29">K41+K39</f>
        <v>16.260073292824057</v>
      </c>
      <c r="L42" s="29">
        <f t="shared" si="29"/>
        <v>22249.88495178552</v>
      </c>
      <c r="M42" s="28">
        <f t="shared" si="29"/>
        <v>15.080513085791875</v>
      </c>
      <c r="N42" s="29">
        <f t="shared" si="29"/>
        <v>20635.803734097961</v>
      </c>
      <c r="O42" s="28">
        <f t="shared" si="29"/>
        <v>15.712345884343787</v>
      </c>
      <c r="P42" s="29">
        <f t="shared" si="29"/>
        <v>21500.388218028227</v>
      </c>
      <c r="Q42" s="30"/>
    </row>
    <row r="43" spans="2:25" x14ac:dyDescent="0.25">
      <c r="B43" s="8" t="s">
        <v>60</v>
      </c>
      <c r="C43" s="8"/>
      <c r="D43" s="8"/>
      <c r="E43" s="271" t="s">
        <v>61</v>
      </c>
      <c r="F43" s="269">
        <f>F39*4</f>
        <v>85425.957316636865</v>
      </c>
      <c r="G43" s="271" t="s">
        <v>62</v>
      </c>
      <c r="H43" s="269">
        <f>H39*2</f>
        <v>42712.978658318432</v>
      </c>
      <c r="I43" s="135" t="s">
        <v>62</v>
      </c>
      <c r="J43" s="29">
        <f>J39*2</f>
        <v>35886.911212557286</v>
      </c>
      <c r="K43" s="115" t="s">
        <v>63</v>
      </c>
      <c r="L43" s="29">
        <f>L39*6</f>
        <v>107660.73363767186</v>
      </c>
      <c r="M43" s="115" t="s">
        <v>64</v>
      </c>
      <c r="N43" s="29">
        <f>N39*1</f>
        <v>16641.777204917711</v>
      </c>
      <c r="O43" s="115" t="s">
        <v>65</v>
      </c>
      <c r="P43" s="29">
        <f>P39*11</f>
        <v>190729.25032121813</v>
      </c>
      <c r="Q43" s="31"/>
      <c r="R43" s="32"/>
    </row>
    <row r="44" spans="2:25" ht="15.75" thickBot="1" x14ac:dyDescent="0.3">
      <c r="B44" s="8" t="s">
        <v>66</v>
      </c>
      <c r="C44" s="8"/>
      <c r="D44" s="8"/>
      <c r="E44" s="272" t="s">
        <v>61</v>
      </c>
      <c r="F44" s="273">
        <f>F42*4</f>
        <v>104219.66792629697</v>
      </c>
      <c r="G44" s="272" t="s">
        <v>62</v>
      </c>
      <c r="H44" s="273">
        <f>H42*2</f>
        <v>52109.833963148485</v>
      </c>
      <c r="I44" s="116" t="s">
        <v>62</v>
      </c>
      <c r="J44" s="136">
        <f>J42*2</f>
        <v>43782.031679319887</v>
      </c>
      <c r="K44" s="116" t="s">
        <v>63</v>
      </c>
      <c r="L44" s="136">
        <f>L42*6</f>
        <v>133499.3097107131</v>
      </c>
      <c r="M44" s="116" t="s">
        <v>64</v>
      </c>
      <c r="N44" s="136">
        <f>N42*1</f>
        <v>20635.803734097961</v>
      </c>
      <c r="O44" s="116" t="s">
        <v>65</v>
      </c>
      <c r="P44" s="136">
        <f>P42*11</f>
        <v>236504.2703983105</v>
      </c>
      <c r="Q44" s="33"/>
      <c r="R44" s="34"/>
    </row>
    <row r="45" spans="2:25" ht="15.75" x14ac:dyDescent="0.25">
      <c r="B45" s="292"/>
      <c r="C45" s="292"/>
      <c r="D45" s="292"/>
      <c r="E45" s="292"/>
      <c r="F45" s="292"/>
      <c r="G45" s="292"/>
      <c r="H45" s="292"/>
      <c r="I45" s="292"/>
      <c r="J45" s="292"/>
      <c r="K45" s="103"/>
      <c r="L45" s="103"/>
      <c r="M45" s="103"/>
      <c r="N45" s="103"/>
      <c r="O45" s="103"/>
      <c r="P45" s="103"/>
      <c r="Q45" s="103"/>
      <c r="R45" s="2"/>
    </row>
    <row r="46" spans="2:25" ht="46.5" customHeight="1" x14ac:dyDescent="0.25">
      <c r="B46" s="293" t="s">
        <v>67</v>
      </c>
      <c r="C46" s="293"/>
      <c r="D46" s="293"/>
      <c r="E46" s="293"/>
      <c r="F46" s="293"/>
      <c r="G46" s="293"/>
      <c r="H46" s="293"/>
      <c r="I46" s="293"/>
      <c r="J46" s="293"/>
      <c r="K46" s="293"/>
      <c r="L46" s="293"/>
      <c r="M46" s="293"/>
      <c r="N46" s="293"/>
      <c r="O46" s="293"/>
      <c r="P46" s="293"/>
      <c r="Q46" s="293"/>
      <c r="R46" s="293"/>
    </row>
    <row r="47" spans="2:25" ht="15.75" x14ac:dyDescent="0.25">
      <c r="B47" s="97"/>
      <c r="C47" s="2"/>
      <c r="D47" s="2"/>
      <c r="E47" s="2"/>
      <c r="F47" s="2"/>
      <c r="G47" s="2"/>
      <c r="H47" s="2"/>
      <c r="I47" s="2"/>
      <c r="J47" s="2"/>
      <c r="K47" s="2"/>
      <c r="L47" s="2"/>
      <c r="M47" s="2"/>
      <c r="N47" s="2"/>
      <c r="O47" s="2"/>
      <c r="P47" s="2"/>
      <c r="Q47" s="2"/>
      <c r="R47" s="2"/>
    </row>
    <row r="48" spans="2:25" ht="15.75" x14ac:dyDescent="0.25">
      <c r="B48" s="2"/>
      <c r="C48" s="2"/>
      <c r="D48" s="2"/>
      <c r="E48" s="2"/>
      <c r="F48" s="2"/>
      <c r="G48" s="2"/>
      <c r="H48" s="2"/>
      <c r="I48" s="2"/>
      <c r="J48" s="2"/>
      <c r="K48" s="2"/>
      <c r="L48" s="2"/>
      <c r="M48" s="2"/>
      <c r="N48" s="2"/>
      <c r="O48" s="2"/>
      <c r="P48" s="2"/>
      <c r="Q48" s="2"/>
      <c r="R48" s="2"/>
    </row>
    <row r="49" spans="2:18" x14ac:dyDescent="0.25">
      <c r="B49" s="8" t="s">
        <v>68</v>
      </c>
      <c r="C49" s="8"/>
      <c r="D49" s="8"/>
      <c r="E49" s="8"/>
      <c r="F49" s="8"/>
      <c r="G49" s="8"/>
      <c r="H49" s="8"/>
      <c r="I49" s="8" t="s">
        <v>69</v>
      </c>
    </row>
    <row r="51" spans="2:18" x14ac:dyDescent="0.25">
      <c r="B51" s="47" t="s">
        <v>70</v>
      </c>
      <c r="C51" s="47"/>
      <c r="D51" s="47"/>
      <c r="E51" s="47"/>
      <c r="F51" s="47"/>
      <c r="G51" s="47"/>
      <c r="H51" s="47"/>
      <c r="I51" s="47" t="s">
        <v>70</v>
      </c>
      <c r="J51" s="47"/>
      <c r="K51" s="47"/>
      <c r="L51" s="47"/>
      <c r="M51" s="47"/>
      <c r="N51" s="47"/>
      <c r="O51" s="47"/>
      <c r="P51" s="47"/>
      <c r="Q51" s="47"/>
    </row>
    <row r="52" spans="2:18" ht="15.75" x14ac:dyDescent="0.25">
      <c r="B52" s="2"/>
      <c r="C52" s="2"/>
      <c r="D52" s="2"/>
      <c r="E52" s="2"/>
      <c r="F52" s="2"/>
      <c r="G52" s="2"/>
      <c r="H52" s="2"/>
      <c r="I52" s="2"/>
      <c r="J52" s="2"/>
      <c r="K52" s="2"/>
      <c r="L52" s="2"/>
      <c r="M52" s="2"/>
      <c r="N52" s="2"/>
      <c r="O52" s="2"/>
      <c r="P52" s="2"/>
      <c r="Q52" s="2"/>
      <c r="R52" s="2"/>
    </row>
  </sheetData>
  <mergeCells count="29">
    <mergeCell ref="B46:R46"/>
    <mergeCell ref="C28:D28"/>
    <mergeCell ref="R28:R34"/>
    <mergeCell ref="C34:D34"/>
    <mergeCell ref="B39:D39"/>
    <mergeCell ref="B45:J45"/>
    <mergeCell ref="B40:C40"/>
    <mergeCell ref="B41:C41"/>
    <mergeCell ref="Q30:Q33"/>
    <mergeCell ref="Q35:Q36"/>
    <mergeCell ref="Q16:Q21"/>
    <mergeCell ref="C20:D20"/>
    <mergeCell ref="C21:D21"/>
    <mergeCell ref="R20:R24"/>
    <mergeCell ref="Q22:Q24"/>
    <mergeCell ref="R16:R18"/>
    <mergeCell ref="E14:F14"/>
    <mergeCell ref="G13:H13"/>
    <mergeCell ref="G14:H14"/>
    <mergeCell ref="I12:J13"/>
    <mergeCell ref="A3:R3"/>
    <mergeCell ref="I14:J14"/>
    <mergeCell ref="K14:L14"/>
    <mergeCell ref="M14:N14"/>
    <mergeCell ref="O14:P14"/>
    <mergeCell ref="K13:L13"/>
    <mergeCell ref="M13:N13"/>
    <mergeCell ref="O13:P13"/>
    <mergeCell ref="E13:F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BFFE7-6385-4ABC-A7D8-EA6B103F6E53}">
  <dimension ref="A1:P500"/>
  <sheetViews>
    <sheetView zoomScaleNormal="100" workbookViewId="0">
      <selection activeCell="L26" sqref="L26"/>
    </sheetView>
  </sheetViews>
  <sheetFormatPr defaultColWidth="9.140625" defaultRowHeight="15" x14ac:dyDescent="0.25"/>
  <cols>
    <col min="1" max="1" width="9.140625" style="74" customWidth="1"/>
    <col min="2" max="2" width="7.85546875" style="74" customWidth="1"/>
    <col min="3" max="3" width="14.5703125" style="74" customWidth="1"/>
    <col min="4" max="4" width="14.42578125" style="74" customWidth="1"/>
    <col min="5" max="6" width="14.5703125" style="74" customWidth="1"/>
    <col min="7" max="7" width="14.5703125" style="94" customWidth="1"/>
    <col min="8" max="10" width="9.140625" style="74"/>
    <col min="11" max="11" width="11" style="74" customWidth="1"/>
    <col min="12" max="16384" width="9.140625" style="74"/>
  </cols>
  <sheetData>
    <row r="1" spans="1:16" x14ac:dyDescent="0.25">
      <c r="A1" s="61"/>
      <c r="B1" s="61"/>
      <c r="C1" s="61"/>
      <c r="D1" s="61"/>
      <c r="E1" s="61"/>
      <c r="F1" s="61"/>
      <c r="G1" s="62"/>
    </row>
    <row r="2" spans="1:16" x14ac:dyDescent="0.25">
      <c r="A2" s="61"/>
      <c r="B2" s="61"/>
      <c r="C2" s="61"/>
      <c r="D2" s="61"/>
      <c r="E2" s="61"/>
      <c r="F2" s="63"/>
      <c r="G2" s="64"/>
    </row>
    <row r="3" spans="1:16" x14ac:dyDescent="0.25">
      <c r="A3" s="61"/>
      <c r="B3" s="61"/>
      <c r="C3" s="61"/>
      <c r="D3" s="61"/>
      <c r="E3" s="61"/>
      <c r="F3" s="63"/>
      <c r="G3" s="64"/>
      <c r="K3" s="87" t="s">
        <v>2</v>
      </c>
      <c r="L3" s="87" t="s">
        <v>71</v>
      </c>
      <c r="M3" s="88"/>
    </row>
    <row r="4" spans="1:16" ht="18.75" x14ac:dyDescent="0.3">
      <c r="A4" s="61"/>
      <c r="B4" s="102" t="s">
        <v>72</v>
      </c>
      <c r="C4" s="61"/>
      <c r="D4" s="61"/>
      <c r="E4" s="66"/>
      <c r="F4" s="174" t="s">
        <v>73</v>
      </c>
      <c r="G4" s="61"/>
      <c r="K4" s="89" t="s">
        <v>74</v>
      </c>
      <c r="L4" s="141">
        <v>1368.3754403250382</v>
      </c>
      <c r="M4" s="142">
        <f>L4/$L$9</f>
        <v>0.66277992847284639</v>
      </c>
      <c r="N4" s="94"/>
      <c r="O4" s="93"/>
    </row>
    <row r="5" spans="1:16" x14ac:dyDescent="0.25">
      <c r="A5" s="61"/>
      <c r="B5" s="61"/>
      <c r="C5" s="61"/>
      <c r="D5" s="61"/>
      <c r="E5" s="61"/>
      <c r="F5" s="67"/>
      <c r="G5" s="61"/>
      <c r="K5" s="89" t="s">
        <v>75</v>
      </c>
      <c r="L5" s="141"/>
      <c r="M5" s="142">
        <f>L5/$L$9</f>
        <v>0</v>
      </c>
      <c r="N5" s="92"/>
      <c r="O5" s="93"/>
    </row>
    <row r="6" spans="1:16" x14ac:dyDescent="0.25">
      <c r="A6" s="61"/>
      <c r="B6" s="143" t="s">
        <v>76</v>
      </c>
      <c r="C6" s="144"/>
      <c r="D6" s="145"/>
      <c r="E6" s="119">
        <v>45778</v>
      </c>
      <c r="F6" s="146"/>
      <c r="G6" s="61"/>
      <c r="K6" s="89" t="s">
        <v>77</v>
      </c>
      <c r="L6" s="141"/>
      <c r="M6" s="142">
        <f>L6/$L$9</f>
        <v>0</v>
      </c>
      <c r="N6" s="83"/>
      <c r="O6" s="83"/>
    </row>
    <row r="7" spans="1:16" x14ac:dyDescent="0.25">
      <c r="A7" s="61"/>
      <c r="B7" s="147" t="s">
        <v>78</v>
      </c>
      <c r="C7" s="63"/>
      <c r="D7" s="127"/>
      <c r="E7" s="120">
        <v>190</v>
      </c>
      <c r="F7" s="148" t="s">
        <v>79</v>
      </c>
      <c r="G7" s="61"/>
      <c r="K7" s="89" t="s">
        <v>80</v>
      </c>
      <c r="L7" s="141"/>
      <c r="M7" s="142">
        <f>L7/$L$9</f>
        <v>0</v>
      </c>
      <c r="N7" s="85"/>
      <c r="O7" s="85"/>
    </row>
    <row r="8" spans="1:16" x14ac:dyDescent="0.25">
      <c r="A8" s="61"/>
      <c r="B8" s="147" t="s">
        <v>81</v>
      </c>
      <c r="C8" s="63"/>
      <c r="D8" s="149">
        <f>E6-1</f>
        <v>45777</v>
      </c>
      <c r="E8" s="150">
        <v>347259.32143297285</v>
      </c>
      <c r="F8" s="148" t="s">
        <v>82</v>
      </c>
      <c r="G8" s="61"/>
      <c r="K8" s="89" t="s">
        <v>83</v>
      </c>
      <c r="L8" s="141"/>
      <c r="M8" s="142">
        <f>L8/$L$9</f>
        <v>0</v>
      </c>
      <c r="N8" s="85"/>
      <c r="O8" s="85"/>
    </row>
    <row r="9" spans="1:16" x14ac:dyDescent="0.25">
      <c r="A9" s="61"/>
      <c r="B9" s="147" t="s">
        <v>81</v>
      </c>
      <c r="C9" s="63"/>
      <c r="D9" s="149">
        <v>51535</v>
      </c>
      <c r="E9" s="150">
        <v>347259.32143297285</v>
      </c>
      <c r="F9" s="148" t="s">
        <v>82</v>
      </c>
      <c r="G9" s="61"/>
      <c r="K9" s="90" t="s">
        <v>84</v>
      </c>
      <c r="L9" s="175">
        <v>2064.5999999999995</v>
      </c>
      <c r="M9" s="90"/>
      <c r="N9" s="85"/>
      <c r="O9" s="85"/>
    </row>
    <row r="10" spans="1:16" x14ac:dyDescent="0.25">
      <c r="A10" s="61"/>
      <c r="B10" s="147" t="s">
        <v>85</v>
      </c>
      <c r="C10" s="63"/>
      <c r="D10" s="127"/>
      <c r="E10" s="151">
        <f>M4</f>
        <v>0.66277992847284639</v>
      </c>
      <c r="F10" s="148"/>
      <c r="G10" s="61"/>
      <c r="M10" s="86"/>
      <c r="N10" s="86"/>
      <c r="O10" s="86"/>
    </row>
    <row r="11" spans="1:16" x14ac:dyDescent="0.25">
      <c r="A11" s="61"/>
      <c r="B11" s="147" t="s">
        <v>86</v>
      </c>
      <c r="C11" s="63"/>
      <c r="D11" s="127"/>
      <c r="E11" s="152">
        <f>ROUND(E8*E10,2)</f>
        <v>230156.51</v>
      </c>
      <c r="F11" s="148" t="s">
        <v>82</v>
      </c>
      <c r="G11" s="61"/>
      <c r="M11" s="86"/>
      <c r="N11" s="86"/>
      <c r="O11" s="86"/>
    </row>
    <row r="12" spans="1:16" x14ac:dyDescent="0.25">
      <c r="A12" s="61"/>
      <c r="B12" s="147" t="s">
        <v>87</v>
      </c>
      <c r="C12" s="63"/>
      <c r="D12" s="127"/>
      <c r="E12" s="152">
        <f>ROUND(E9*E10,2)</f>
        <v>230156.51</v>
      </c>
      <c r="F12" s="148" t="s">
        <v>82</v>
      </c>
      <c r="G12" s="61"/>
      <c r="K12" s="84"/>
      <c r="L12" s="84"/>
      <c r="M12" s="85"/>
      <c r="N12" s="85"/>
      <c r="O12" s="85"/>
      <c r="P12" s="86"/>
    </row>
    <row r="13" spans="1:16" x14ac:dyDescent="0.25">
      <c r="A13" s="61"/>
      <c r="B13" s="124" t="s">
        <v>88</v>
      </c>
      <c r="C13" s="125"/>
      <c r="D13" s="126"/>
      <c r="E13" s="153">
        <v>5.7000000000000002E-2</v>
      </c>
      <c r="F13" s="154"/>
      <c r="G13" s="78"/>
      <c r="K13" s="84"/>
      <c r="L13" s="84"/>
      <c r="M13" s="85"/>
      <c r="N13" s="85"/>
      <c r="O13" s="85"/>
      <c r="P13" s="86"/>
    </row>
    <row r="14" spans="1:16" x14ac:dyDescent="0.25">
      <c r="A14" s="61"/>
      <c r="B14" s="75"/>
      <c r="C14" s="73"/>
      <c r="E14" s="79"/>
      <c r="F14" s="75"/>
      <c r="G14" s="78"/>
      <c r="K14" s="84"/>
      <c r="L14" s="84"/>
      <c r="M14" s="85"/>
      <c r="N14" s="85"/>
      <c r="O14" s="85"/>
      <c r="P14" s="86"/>
    </row>
    <row r="15" spans="1:16" x14ac:dyDescent="0.25">
      <c r="G15" s="74"/>
      <c r="K15" s="84"/>
      <c r="L15" s="84"/>
      <c r="M15" s="85"/>
      <c r="N15" s="85"/>
      <c r="O15" s="85"/>
      <c r="P15" s="86"/>
    </row>
    <row r="16" spans="1:16" ht="15.75" thickBot="1" x14ac:dyDescent="0.3">
      <c r="A16" s="80" t="s">
        <v>89</v>
      </c>
      <c r="B16" s="80" t="s">
        <v>90</v>
      </c>
      <c r="C16" s="80" t="s">
        <v>91</v>
      </c>
      <c r="D16" s="80" t="s">
        <v>92</v>
      </c>
      <c r="E16" s="80" t="s">
        <v>93</v>
      </c>
      <c r="F16" s="80" t="s">
        <v>94</v>
      </c>
      <c r="G16" s="80" t="s">
        <v>95</v>
      </c>
      <c r="K16" s="84"/>
      <c r="L16" s="84"/>
      <c r="M16" s="85"/>
      <c r="N16" s="85"/>
      <c r="O16" s="85"/>
      <c r="P16" s="86"/>
    </row>
    <row r="17" spans="1:16" x14ac:dyDescent="0.25">
      <c r="A17" s="81">
        <f>IF(B17="","",E6)</f>
        <v>45778</v>
      </c>
      <c r="B17" s="73">
        <f>IF(E7&gt;0,1,"")</f>
        <v>1</v>
      </c>
      <c r="C17" s="67">
        <f>IF(B17="","",E11)</f>
        <v>230156.51</v>
      </c>
      <c r="D17" s="82">
        <f>IF(B17="","",IPMT($E$13/12,B17,$E$7,-$E$11,$E$12,0))</f>
        <v>1093.2434225</v>
      </c>
      <c r="E17" s="82">
        <f>IF(B17="","",PPMT($E$13/12,B17,$E$7,-$E$11,$E$12,0))</f>
        <v>0</v>
      </c>
      <c r="F17" s="82">
        <f>IF(B17="","",SUM(D17:E17))</f>
        <v>1093.2434225</v>
      </c>
      <c r="G17" s="67">
        <f>IF(B17="","",SUM(C17)-SUM(E17))</f>
        <v>230156.51</v>
      </c>
      <c r="K17" s="84"/>
      <c r="L17" s="84"/>
      <c r="M17" s="85"/>
      <c r="N17" s="85"/>
      <c r="O17" s="85"/>
      <c r="P17" s="86"/>
    </row>
    <row r="18" spans="1:16" x14ac:dyDescent="0.25">
      <c r="A18" s="81">
        <f>IF(B18="","",EDATE(A17,1))</f>
        <v>45809</v>
      </c>
      <c r="B18" s="73">
        <f>IF(B17="","",IF(SUM(B17)+1&lt;=$E$7,SUM(B17)+1,""))</f>
        <v>2</v>
      </c>
      <c r="C18" s="67">
        <f>IF(B18="","",G17)</f>
        <v>230156.51</v>
      </c>
      <c r="D18" s="82">
        <f t="shared" ref="D18:D81" si="0">IF(B18="","",IPMT($E$13/12,B18,$E$7,-$E$11,$E$12,0))</f>
        <v>1093.2434225</v>
      </c>
      <c r="E18" s="82">
        <f t="shared" ref="E18:E81" si="1">IF(B18="","",PPMT($E$13/12,B18,$E$7,-$E$11,$E$12,0))</f>
        <v>0</v>
      </c>
      <c r="F18" s="82">
        <f t="shared" ref="F18:F81" si="2">IF(B18="","",SUM(D18:E18))</f>
        <v>1093.2434225</v>
      </c>
      <c r="G18" s="67">
        <f t="shared" ref="G18:G81" si="3">IF(B18="","",SUM(C18)-SUM(E18))</f>
        <v>230156.51</v>
      </c>
      <c r="K18" s="84"/>
      <c r="L18" s="84"/>
      <c r="M18" s="85"/>
      <c r="N18" s="85"/>
      <c r="O18" s="85"/>
      <c r="P18" s="86"/>
    </row>
    <row r="19" spans="1:16" x14ac:dyDescent="0.25">
      <c r="A19" s="81">
        <f t="shared" ref="A19:A82" si="4">IF(B19="","",EDATE(A18,1))</f>
        <v>45839</v>
      </c>
      <c r="B19" s="73">
        <f t="shared" ref="B19" si="5">IF(B18="","",IF(SUM(B18)+1&lt;=$E$7,SUM(B18)+1,""))</f>
        <v>3</v>
      </c>
      <c r="C19" s="67">
        <f t="shared" ref="C19:C82" si="6">IF(B19="","",G18)</f>
        <v>230156.51</v>
      </c>
      <c r="D19" s="82">
        <f t="shared" si="0"/>
        <v>1093.2434225</v>
      </c>
      <c r="E19" s="82">
        <f t="shared" si="1"/>
        <v>0</v>
      </c>
      <c r="F19" s="82">
        <f t="shared" si="2"/>
        <v>1093.2434225</v>
      </c>
      <c r="G19" s="67">
        <f t="shared" si="3"/>
        <v>230156.51</v>
      </c>
      <c r="K19" s="84"/>
      <c r="L19" s="84"/>
      <c r="M19" s="85"/>
      <c r="N19" s="85"/>
      <c r="O19" s="85"/>
      <c r="P19" s="86"/>
    </row>
    <row r="20" spans="1:16" x14ac:dyDescent="0.25">
      <c r="A20" s="81">
        <f t="shared" si="4"/>
        <v>45870</v>
      </c>
      <c r="B20" s="73">
        <f t="shared" ref="B20:B83" si="7">IF(B19="","",IF(SUM(B19)+1&lt;=$E$7,SUM(B19)+1,""))</f>
        <v>4</v>
      </c>
      <c r="C20" s="67">
        <f t="shared" si="6"/>
        <v>230156.51</v>
      </c>
      <c r="D20" s="82">
        <f t="shared" si="0"/>
        <v>1093.2434225</v>
      </c>
      <c r="E20" s="82">
        <f t="shared" si="1"/>
        <v>0</v>
      </c>
      <c r="F20" s="82">
        <f t="shared" si="2"/>
        <v>1093.2434225</v>
      </c>
      <c r="G20" s="67">
        <f t="shared" si="3"/>
        <v>230156.51</v>
      </c>
      <c r="K20" s="84"/>
      <c r="L20" s="84"/>
      <c r="M20" s="85"/>
      <c r="N20" s="85"/>
      <c r="O20" s="85"/>
      <c r="P20" s="86"/>
    </row>
    <row r="21" spans="1:16" x14ac:dyDescent="0.25">
      <c r="A21" s="81">
        <f t="shared" si="4"/>
        <v>45901</v>
      </c>
      <c r="B21" s="73">
        <f t="shared" si="7"/>
        <v>5</v>
      </c>
      <c r="C21" s="67">
        <f t="shared" si="6"/>
        <v>230156.51</v>
      </c>
      <c r="D21" s="82">
        <f t="shared" si="0"/>
        <v>1093.2434225</v>
      </c>
      <c r="E21" s="82">
        <f t="shared" si="1"/>
        <v>0</v>
      </c>
      <c r="F21" s="82">
        <f t="shared" si="2"/>
        <v>1093.2434225</v>
      </c>
      <c r="G21" s="67">
        <f t="shared" si="3"/>
        <v>230156.51</v>
      </c>
      <c r="K21" s="84"/>
      <c r="L21" s="84"/>
      <c r="M21" s="85"/>
      <c r="N21" s="85"/>
      <c r="O21" s="85"/>
      <c r="P21" s="86"/>
    </row>
    <row r="22" spans="1:16" x14ac:dyDescent="0.25">
      <c r="A22" s="81">
        <f t="shared" si="4"/>
        <v>45931</v>
      </c>
      <c r="B22" s="73">
        <f t="shared" si="7"/>
        <v>6</v>
      </c>
      <c r="C22" s="67">
        <f t="shared" si="6"/>
        <v>230156.51</v>
      </c>
      <c r="D22" s="82">
        <f t="shared" si="0"/>
        <v>1093.2434225</v>
      </c>
      <c r="E22" s="82">
        <f t="shared" si="1"/>
        <v>0</v>
      </c>
      <c r="F22" s="82">
        <f t="shared" si="2"/>
        <v>1093.2434225</v>
      </c>
      <c r="G22" s="67">
        <f t="shared" si="3"/>
        <v>230156.51</v>
      </c>
      <c r="K22" s="84"/>
      <c r="L22" s="84"/>
      <c r="M22" s="85"/>
      <c r="N22" s="85"/>
      <c r="O22" s="85"/>
      <c r="P22" s="86"/>
    </row>
    <row r="23" spans="1:16" x14ac:dyDescent="0.25">
      <c r="A23" s="81">
        <f t="shared" si="4"/>
        <v>45962</v>
      </c>
      <c r="B23" s="73">
        <f t="shared" si="7"/>
        <v>7</v>
      </c>
      <c r="C23" s="67">
        <f t="shared" si="6"/>
        <v>230156.51</v>
      </c>
      <c r="D23" s="82">
        <f t="shared" si="0"/>
        <v>1093.2434225</v>
      </c>
      <c r="E23" s="82">
        <f t="shared" si="1"/>
        <v>0</v>
      </c>
      <c r="F23" s="82">
        <f t="shared" si="2"/>
        <v>1093.2434225</v>
      </c>
      <c r="G23" s="67">
        <f t="shared" si="3"/>
        <v>230156.51</v>
      </c>
      <c r="K23" s="84"/>
      <c r="L23" s="84"/>
      <c r="M23" s="85"/>
      <c r="N23" s="85"/>
      <c r="O23" s="85"/>
      <c r="P23" s="86"/>
    </row>
    <row r="24" spans="1:16" x14ac:dyDescent="0.25">
      <c r="A24" s="81">
        <f t="shared" si="4"/>
        <v>45992</v>
      </c>
      <c r="B24" s="73">
        <f t="shared" si="7"/>
        <v>8</v>
      </c>
      <c r="C24" s="67">
        <f t="shared" si="6"/>
        <v>230156.51</v>
      </c>
      <c r="D24" s="82">
        <f t="shared" si="0"/>
        <v>1093.2434225</v>
      </c>
      <c r="E24" s="82">
        <f t="shared" si="1"/>
        <v>0</v>
      </c>
      <c r="F24" s="82">
        <f t="shared" si="2"/>
        <v>1093.2434225</v>
      </c>
      <c r="G24" s="67">
        <f t="shared" si="3"/>
        <v>230156.51</v>
      </c>
      <c r="K24" s="84"/>
      <c r="L24" s="84"/>
      <c r="M24" s="85"/>
      <c r="N24" s="85"/>
      <c r="O24" s="85"/>
      <c r="P24" s="86"/>
    </row>
    <row r="25" spans="1:16" x14ac:dyDescent="0.25">
      <c r="A25" s="81">
        <f t="shared" si="4"/>
        <v>46023</v>
      </c>
      <c r="B25" s="73">
        <f t="shared" si="7"/>
        <v>9</v>
      </c>
      <c r="C25" s="67">
        <f t="shared" si="6"/>
        <v>230156.51</v>
      </c>
      <c r="D25" s="82">
        <f t="shared" si="0"/>
        <v>1093.2434225</v>
      </c>
      <c r="E25" s="82">
        <f t="shared" si="1"/>
        <v>0</v>
      </c>
      <c r="F25" s="82">
        <f t="shared" si="2"/>
        <v>1093.2434225</v>
      </c>
      <c r="G25" s="67">
        <f t="shared" si="3"/>
        <v>230156.51</v>
      </c>
      <c r="K25" s="84"/>
      <c r="L25" s="84"/>
      <c r="M25" s="85"/>
      <c r="N25" s="85"/>
      <c r="O25" s="85"/>
      <c r="P25" s="86"/>
    </row>
    <row r="26" spans="1:16" x14ac:dyDescent="0.25">
      <c r="A26" s="81">
        <f t="shared" si="4"/>
        <v>46054</v>
      </c>
      <c r="B26" s="73">
        <f t="shared" si="7"/>
        <v>10</v>
      </c>
      <c r="C26" s="67">
        <f t="shared" si="6"/>
        <v>230156.51</v>
      </c>
      <c r="D26" s="82">
        <f t="shared" si="0"/>
        <v>1093.2434225</v>
      </c>
      <c r="E26" s="82">
        <f t="shared" si="1"/>
        <v>0</v>
      </c>
      <c r="F26" s="82">
        <f t="shared" si="2"/>
        <v>1093.2434225</v>
      </c>
      <c r="G26" s="67">
        <f t="shared" si="3"/>
        <v>230156.51</v>
      </c>
      <c r="K26" s="84"/>
      <c r="L26" s="84"/>
      <c r="M26" s="85"/>
      <c r="N26" s="85"/>
      <c r="O26" s="85"/>
      <c r="P26" s="86"/>
    </row>
    <row r="27" spans="1:16" x14ac:dyDescent="0.25">
      <c r="A27" s="81">
        <f t="shared" si="4"/>
        <v>46082</v>
      </c>
      <c r="B27" s="73">
        <f t="shared" si="7"/>
        <v>11</v>
      </c>
      <c r="C27" s="67">
        <f t="shared" si="6"/>
        <v>230156.51</v>
      </c>
      <c r="D27" s="82">
        <f t="shared" si="0"/>
        <v>1093.2434225</v>
      </c>
      <c r="E27" s="82">
        <f t="shared" si="1"/>
        <v>0</v>
      </c>
      <c r="F27" s="82">
        <f t="shared" si="2"/>
        <v>1093.2434225</v>
      </c>
      <c r="G27" s="67">
        <f t="shared" si="3"/>
        <v>230156.51</v>
      </c>
    </row>
    <row r="28" spans="1:16" x14ac:dyDescent="0.25">
      <c r="A28" s="81">
        <f t="shared" si="4"/>
        <v>46113</v>
      </c>
      <c r="B28" s="73">
        <f t="shared" si="7"/>
        <v>12</v>
      </c>
      <c r="C28" s="67">
        <f t="shared" si="6"/>
        <v>230156.51</v>
      </c>
      <c r="D28" s="82">
        <f t="shared" si="0"/>
        <v>1093.2434225</v>
      </c>
      <c r="E28" s="82">
        <f t="shared" si="1"/>
        <v>0</v>
      </c>
      <c r="F28" s="82">
        <f t="shared" si="2"/>
        <v>1093.2434225</v>
      </c>
      <c r="G28" s="67">
        <f t="shared" si="3"/>
        <v>230156.51</v>
      </c>
    </row>
    <row r="29" spans="1:16" x14ac:dyDescent="0.25">
      <c r="A29" s="81">
        <f t="shared" si="4"/>
        <v>46143</v>
      </c>
      <c r="B29" s="73">
        <f t="shared" si="7"/>
        <v>13</v>
      </c>
      <c r="C29" s="67">
        <f t="shared" si="6"/>
        <v>230156.51</v>
      </c>
      <c r="D29" s="82">
        <f t="shared" si="0"/>
        <v>1093.2434225</v>
      </c>
      <c r="E29" s="82">
        <f t="shared" si="1"/>
        <v>0</v>
      </c>
      <c r="F29" s="82">
        <f t="shared" si="2"/>
        <v>1093.2434225</v>
      </c>
      <c r="G29" s="67">
        <f t="shared" si="3"/>
        <v>230156.51</v>
      </c>
    </row>
    <row r="30" spans="1:16" x14ac:dyDescent="0.25">
      <c r="A30" s="81">
        <f t="shared" si="4"/>
        <v>46174</v>
      </c>
      <c r="B30" s="73">
        <f t="shared" si="7"/>
        <v>14</v>
      </c>
      <c r="C30" s="67">
        <f t="shared" si="6"/>
        <v>230156.51</v>
      </c>
      <c r="D30" s="82">
        <f t="shared" si="0"/>
        <v>1093.2434225</v>
      </c>
      <c r="E30" s="82">
        <f t="shared" si="1"/>
        <v>0</v>
      </c>
      <c r="F30" s="82">
        <f t="shared" si="2"/>
        <v>1093.2434225</v>
      </c>
      <c r="G30" s="67">
        <f t="shared" si="3"/>
        <v>230156.51</v>
      </c>
    </row>
    <row r="31" spans="1:16" x14ac:dyDescent="0.25">
      <c r="A31" s="81">
        <f t="shared" si="4"/>
        <v>46204</v>
      </c>
      <c r="B31" s="73">
        <f t="shared" si="7"/>
        <v>15</v>
      </c>
      <c r="C31" s="67">
        <f t="shared" si="6"/>
        <v>230156.51</v>
      </c>
      <c r="D31" s="82">
        <f t="shared" si="0"/>
        <v>1093.2434225</v>
      </c>
      <c r="E31" s="82">
        <f t="shared" si="1"/>
        <v>0</v>
      </c>
      <c r="F31" s="82">
        <f t="shared" si="2"/>
        <v>1093.2434225</v>
      </c>
      <c r="G31" s="67">
        <f t="shared" si="3"/>
        <v>230156.51</v>
      </c>
    </row>
    <row r="32" spans="1:16" x14ac:dyDescent="0.25">
      <c r="A32" s="81">
        <f t="shared" si="4"/>
        <v>46235</v>
      </c>
      <c r="B32" s="73">
        <f t="shared" si="7"/>
        <v>16</v>
      </c>
      <c r="C32" s="67">
        <f t="shared" si="6"/>
        <v>230156.51</v>
      </c>
      <c r="D32" s="82">
        <f t="shared" si="0"/>
        <v>1093.2434225</v>
      </c>
      <c r="E32" s="82">
        <f t="shared" si="1"/>
        <v>0</v>
      </c>
      <c r="F32" s="82">
        <f t="shared" si="2"/>
        <v>1093.2434225</v>
      </c>
      <c r="G32" s="67">
        <f t="shared" si="3"/>
        <v>230156.51</v>
      </c>
    </row>
    <row r="33" spans="1:7" x14ac:dyDescent="0.25">
      <c r="A33" s="81">
        <f t="shared" si="4"/>
        <v>46266</v>
      </c>
      <c r="B33" s="73">
        <f t="shared" si="7"/>
        <v>17</v>
      </c>
      <c r="C33" s="67">
        <f t="shared" si="6"/>
        <v>230156.51</v>
      </c>
      <c r="D33" s="82">
        <f t="shared" si="0"/>
        <v>1093.2434225</v>
      </c>
      <c r="E33" s="82">
        <f t="shared" si="1"/>
        <v>0</v>
      </c>
      <c r="F33" s="82">
        <f t="shared" si="2"/>
        <v>1093.2434225</v>
      </c>
      <c r="G33" s="67">
        <f t="shared" si="3"/>
        <v>230156.51</v>
      </c>
    </row>
    <row r="34" spans="1:7" x14ac:dyDescent="0.25">
      <c r="A34" s="81">
        <f t="shared" si="4"/>
        <v>46296</v>
      </c>
      <c r="B34" s="73">
        <f t="shared" si="7"/>
        <v>18</v>
      </c>
      <c r="C34" s="67">
        <f t="shared" si="6"/>
        <v>230156.51</v>
      </c>
      <c r="D34" s="82">
        <f t="shared" si="0"/>
        <v>1093.2434225</v>
      </c>
      <c r="E34" s="82">
        <f t="shared" si="1"/>
        <v>0</v>
      </c>
      <c r="F34" s="82">
        <f t="shared" si="2"/>
        <v>1093.2434225</v>
      </c>
      <c r="G34" s="67">
        <f t="shared" si="3"/>
        <v>230156.51</v>
      </c>
    </row>
    <row r="35" spans="1:7" x14ac:dyDescent="0.25">
      <c r="A35" s="81">
        <f t="shared" si="4"/>
        <v>46327</v>
      </c>
      <c r="B35" s="73">
        <f t="shared" si="7"/>
        <v>19</v>
      </c>
      <c r="C35" s="67">
        <f t="shared" si="6"/>
        <v>230156.51</v>
      </c>
      <c r="D35" s="82">
        <f t="shared" si="0"/>
        <v>1093.2434225</v>
      </c>
      <c r="E35" s="82">
        <f t="shared" si="1"/>
        <v>0</v>
      </c>
      <c r="F35" s="82">
        <f t="shared" si="2"/>
        <v>1093.2434225</v>
      </c>
      <c r="G35" s="67">
        <f t="shared" si="3"/>
        <v>230156.51</v>
      </c>
    </row>
    <row r="36" spans="1:7" x14ac:dyDescent="0.25">
      <c r="A36" s="81">
        <f t="shared" si="4"/>
        <v>46357</v>
      </c>
      <c r="B36" s="73">
        <f t="shared" si="7"/>
        <v>20</v>
      </c>
      <c r="C36" s="67">
        <f t="shared" si="6"/>
        <v>230156.51</v>
      </c>
      <c r="D36" s="82">
        <f t="shared" si="0"/>
        <v>1093.2434225</v>
      </c>
      <c r="E36" s="82">
        <f t="shared" si="1"/>
        <v>0</v>
      </c>
      <c r="F36" s="82">
        <f t="shared" si="2"/>
        <v>1093.2434225</v>
      </c>
      <c r="G36" s="67">
        <f t="shared" si="3"/>
        <v>230156.51</v>
      </c>
    </row>
    <row r="37" spans="1:7" x14ac:dyDescent="0.25">
      <c r="A37" s="81">
        <f t="shared" si="4"/>
        <v>46388</v>
      </c>
      <c r="B37" s="73">
        <f t="shared" si="7"/>
        <v>21</v>
      </c>
      <c r="C37" s="67">
        <f t="shared" si="6"/>
        <v>230156.51</v>
      </c>
      <c r="D37" s="82">
        <f t="shared" si="0"/>
        <v>1093.2434225</v>
      </c>
      <c r="E37" s="82">
        <f t="shared" si="1"/>
        <v>0</v>
      </c>
      <c r="F37" s="82">
        <f t="shared" si="2"/>
        <v>1093.2434225</v>
      </c>
      <c r="G37" s="67">
        <f t="shared" si="3"/>
        <v>230156.51</v>
      </c>
    </row>
    <row r="38" spans="1:7" x14ac:dyDescent="0.25">
      <c r="A38" s="81">
        <f t="shared" si="4"/>
        <v>46419</v>
      </c>
      <c r="B38" s="73">
        <f t="shared" si="7"/>
        <v>22</v>
      </c>
      <c r="C38" s="67">
        <f t="shared" si="6"/>
        <v>230156.51</v>
      </c>
      <c r="D38" s="82">
        <f t="shared" si="0"/>
        <v>1093.2434225</v>
      </c>
      <c r="E38" s="82">
        <f t="shared" si="1"/>
        <v>0</v>
      </c>
      <c r="F38" s="82">
        <f t="shared" si="2"/>
        <v>1093.2434225</v>
      </c>
      <c r="G38" s="67">
        <f t="shared" si="3"/>
        <v>230156.51</v>
      </c>
    </row>
    <row r="39" spans="1:7" x14ac:dyDescent="0.25">
      <c r="A39" s="81">
        <f t="shared" si="4"/>
        <v>46447</v>
      </c>
      <c r="B39" s="73">
        <f t="shared" si="7"/>
        <v>23</v>
      </c>
      <c r="C39" s="67">
        <f t="shared" si="6"/>
        <v>230156.51</v>
      </c>
      <c r="D39" s="82">
        <f t="shared" si="0"/>
        <v>1093.2434225</v>
      </c>
      <c r="E39" s="82">
        <f t="shared" si="1"/>
        <v>0</v>
      </c>
      <c r="F39" s="82">
        <f t="shared" si="2"/>
        <v>1093.2434225</v>
      </c>
      <c r="G39" s="67">
        <f t="shared" si="3"/>
        <v>230156.51</v>
      </c>
    </row>
    <row r="40" spans="1:7" x14ac:dyDescent="0.25">
      <c r="A40" s="81">
        <f t="shared" si="4"/>
        <v>46478</v>
      </c>
      <c r="B40" s="73">
        <f t="shared" si="7"/>
        <v>24</v>
      </c>
      <c r="C40" s="67">
        <f t="shared" si="6"/>
        <v>230156.51</v>
      </c>
      <c r="D40" s="82">
        <f t="shared" si="0"/>
        <v>1093.2434225</v>
      </c>
      <c r="E40" s="82">
        <f t="shared" si="1"/>
        <v>0</v>
      </c>
      <c r="F40" s="82">
        <f t="shared" si="2"/>
        <v>1093.2434225</v>
      </c>
      <c r="G40" s="67">
        <f t="shared" si="3"/>
        <v>230156.51</v>
      </c>
    </row>
    <row r="41" spans="1:7" x14ac:dyDescent="0.25">
      <c r="A41" s="81">
        <f t="shared" si="4"/>
        <v>46508</v>
      </c>
      <c r="B41" s="73">
        <f t="shared" si="7"/>
        <v>25</v>
      </c>
      <c r="C41" s="67">
        <f t="shared" si="6"/>
        <v>230156.51</v>
      </c>
      <c r="D41" s="82">
        <f t="shared" si="0"/>
        <v>1093.2434225</v>
      </c>
      <c r="E41" s="82">
        <f t="shared" si="1"/>
        <v>0</v>
      </c>
      <c r="F41" s="82">
        <f t="shared" si="2"/>
        <v>1093.2434225</v>
      </c>
      <c r="G41" s="67">
        <f t="shared" si="3"/>
        <v>230156.51</v>
      </c>
    </row>
    <row r="42" spans="1:7" x14ac:dyDescent="0.25">
      <c r="A42" s="81">
        <f t="shared" si="4"/>
        <v>46539</v>
      </c>
      <c r="B42" s="73">
        <f t="shared" si="7"/>
        <v>26</v>
      </c>
      <c r="C42" s="67">
        <f t="shared" si="6"/>
        <v>230156.51</v>
      </c>
      <c r="D42" s="82">
        <f t="shared" si="0"/>
        <v>1093.2434225</v>
      </c>
      <c r="E42" s="82">
        <f t="shared" si="1"/>
        <v>0</v>
      </c>
      <c r="F42" s="82">
        <f t="shared" si="2"/>
        <v>1093.2434225</v>
      </c>
      <c r="G42" s="67">
        <f t="shared" si="3"/>
        <v>230156.51</v>
      </c>
    </row>
    <row r="43" spans="1:7" x14ac:dyDescent="0.25">
      <c r="A43" s="81">
        <f t="shared" si="4"/>
        <v>46569</v>
      </c>
      <c r="B43" s="73">
        <f t="shared" si="7"/>
        <v>27</v>
      </c>
      <c r="C43" s="67">
        <f t="shared" si="6"/>
        <v>230156.51</v>
      </c>
      <c r="D43" s="82">
        <f t="shared" si="0"/>
        <v>1093.2434225</v>
      </c>
      <c r="E43" s="82">
        <f t="shared" si="1"/>
        <v>0</v>
      </c>
      <c r="F43" s="82">
        <f t="shared" si="2"/>
        <v>1093.2434225</v>
      </c>
      <c r="G43" s="67">
        <f t="shared" si="3"/>
        <v>230156.51</v>
      </c>
    </row>
    <row r="44" spans="1:7" x14ac:dyDescent="0.25">
      <c r="A44" s="81">
        <f t="shared" si="4"/>
        <v>46600</v>
      </c>
      <c r="B44" s="73">
        <f t="shared" si="7"/>
        <v>28</v>
      </c>
      <c r="C44" s="67">
        <f t="shared" si="6"/>
        <v>230156.51</v>
      </c>
      <c r="D44" s="82">
        <f t="shared" si="0"/>
        <v>1093.2434225</v>
      </c>
      <c r="E44" s="82">
        <f t="shared" si="1"/>
        <v>0</v>
      </c>
      <c r="F44" s="82">
        <f t="shared" si="2"/>
        <v>1093.2434225</v>
      </c>
      <c r="G44" s="67">
        <f t="shared" si="3"/>
        <v>230156.51</v>
      </c>
    </row>
    <row r="45" spans="1:7" x14ac:dyDescent="0.25">
      <c r="A45" s="81">
        <f t="shared" si="4"/>
        <v>46631</v>
      </c>
      <c r="B45" s="73">
        <f t="shared" si="7"/>
        <v>29</v>
      </c>
      <c r="C45" s="67">
        <f t="shared" si="6"/>
        <v>230156.51</v>
      </c>
      <c r="D45" s="82">
        <f t="shared" si="0"/>
        <v>1093.2434225</v>
      </c>
      <c r="E45" s="82">
        <f t="shared" si="1"/>
        <v>0</v>
      </c>
      <c r="F45" s="82">
        <f t="shared" si="2"/>
        <v>1093.2434225</v>
      </c>
      <c r="G45" s="67">
        <f t="shared" si="3"/>
        <v>230156.51</v>
      </c>
    </row>
    <row r="46" spans="1:7" x14ac:dyDescent="0.25">
      <c r="A46" s="81">
        <f t="shared" si="4"/>
        <v>46661</v>
      </c>
      <c r="B46" s="73">
        <f t="shared" si="7"/>
        <v>30</v>
      </c>
      <c r="C46" s="67">
        <f t="shared" si="6"/>
        <v>230156.51</v>
      </c>
      <c r="D46" s="82">
        <f t="shared" si="0"/>
        <v>1093.2434225</v>
      </c>
      <c r="E46" s="82">
        <f t="shared" si="1"/>
        <v>0</v>
      </c>
      <c r="F46" s="82">
        <f t="shared" si="2"/>
        <v>1093.2434225</v>
      </c>
      <c r="G46" s="67">
        <f t="shared" si="3"/>
        <v>230156.51</v>
      </c>
    </row>
    <row r="47" spans="1:7" x14ac:dyDescent="0.25">
      <c r="A47" s="81">
        <f t="shared" si="4"/>
        <v>46692</v>
      </c>
      <c r="B47" s="73">
        <f t="shared" si="7"/>
        <v>31</v>
      </c>
      <c r="C47" s="67">
        <f t="shared" si="6"/>
        <v>230156.51</v>
      </c>
      <c r="D47" s="82">
        <f t="shared" si="0"/>
        <v>1093.2434225</v>
      </c>
      <c r="E47" s="82">
        <f t="shared" si="1"/>
        <v>0</v>
      </c>
      <c r="F47" s="82">
        <f t="shared" si="2"/>
        <v>1093.2434225</v>
      </c>
      <c r="G47" s="67">
        <f t="shared" si="3"/>
        <v>230156.51</v>
      </c>
    </row>
    <row r="48" spans="1:7" x14ac:dyDescent="0.25">
      <c r="A48" s="81">
        <f t="shared" si="4"/>
        <v>46722</v>
      </c>
      <c r="B48" s="73">
        <f t="shared" si="7"/>
        <v>32</v>
      </c>
      <c r="C48" s="67">
        <f t="shared" si="6"/>
        <v>230156.51</v>
      </c>
      <c r="D48" s="82">
        <f t="shared" si="0"/>
        <v>1093.2434225</v>
      </c>
      <c r="E48" s="82">
        <f t="shared" si="1"/>
        <v>0</v>
      </c>
      <c r="F48" s="82">
        <f t="shared" si="2"/>
        <v>1093.2434225</v>
      </c>
      <c r="G48" s="67">
        <f t="shared" si="3"/>
        <v>230156.51</v>
      </c>
    </row>
    <row r="49" spans="1:7" x14ac:dyDescent="0.25">
      <c r="A49" s="81">
        <f t="shared" si="4"/>
        <v>46753</v>
      </c>
      <c r="B49" s="73">
        <f t="shared" si="7"/>
        <v>33</v>
      </c>
      <c r="C49" s="67">
        <f t="shared" si="6"/>
        <v>230156.51</v>
      </c>
      <c r="D49" s="82">
        <f t="shared" si="0"/>
        <v>1093.2434225</v>
      </c>
      <c r="E49" s="82">
        <f t="shared" si="1"/>
        <v>0</v>
      </c>
      <c r="F49" s="82">
        <f t="shared" si="2"/>
        <v>1093.2434225</v>
      </c>
      <c r="G49" s="67">
        <f t="shared" si="3"/>
        <v>230156.51</v>
      </c>
    </row>
    <row r="50" spans="1:7" x14ac:dyDescent="0.25">
      <c r="A50" s="81">
        <f t="shared" si="4"/>
        <v>46784</v>
      </c>
      <c r="B50" s="73">
        <f t="shared" si="7"/>
        <v>34</v>
      </c>
      <c r="C50" s="67">
        <f t="shared" si="6"/>
        <v>230156.51</v>
      </c>
      <c r="D50" s="82">
        <f t="shared" si="0"/>
        <v>1093.2434225</v>
      </c>
      <c r="E50" s="82">
        <f t="shared" si="1"/>
        <v>0</v>
      </c>
      <c r="F50" s="82">
        <f t="shared" si="2"/>
        <v>1093.2434225</v>
      </c>
      <c r="G50" s="67">
        <f t="shared" si="3"/>
        <v>230156.51</v>
      </c>
    </row>
    <row r="51" spans="1:7" x14ac:dyDescent="0.25">
      <c r="A51" s="81">
        <f t="shared" si="4"/>
        <v>46813</v>
      </c>
      <c r="B51" s="73">
        <f t="shared" si="7"/>
        <v>35</v>
      </c>
      <c r="C51" s="67">
        <f t="shared" si="6"/>
        <v>230156.51</v>
      </c>
      <c r="D51" s="82">
        <f t="shared" si="0"/>
        <v>1093.2434225</v>
      </c>
      <c r="E51" s="82">
        <f t="shared" si="1"/>
        <v>0</v>
      </c>
      <c r="F51" s="82">
        <f t="shared" si="2"/>
        <v>1093.2434225</v>
      </c>
      <c r="G51" s="67">
        <f t="shared" si="3"/>
        <v>230156.51</v>
      </c>
    </row>
    <row r="52" spans="1:7" x14ac:dyDescent="0.25">
      <c r="A52" s="81">
        <f t="shared" si="4"/>
        <v>46844</v>
      </c>
      <c r="B52" s="73">
        <f t="shared" si="7"/>
        <v>36</v>
      </c>
      <c r="C52" s="67">
        <f t="shared" si="6"/>
        <v>230156.51</v>
      </c>
      <c r="D52" s="82">
        <f t="shared" si="0"/>
        <v>1093.2434225</v>
      </c>
      <c r="E52" s="82">
        <f t="shared" si="1"/>
        <v>0</v>
      </c>
      <c r="F52" s="82">
        <f t="shared" si="2"/>
        <v>1093.2434225</v>
      </c>
      <c r="G52" s="67">
        <f t="shared" si="3"/>
        <v>230156.51</v>
      </c>
    </row>
    <row r="53" spans="1:7" x14ac:dyDescent="0.25">
      <c r="A53" s="81">
        <f t="shared" si="4"/>
        <v>46874</v>
      </c>
      <c r="B53" s="73">
        <f t="shared" si="7"/>
        <v>37</v>
      </c>
      <c r="C53" s="67">
        <f t="shared" si="6"/>
        <v>230156.51</v>
      </c>
      <c r="D53" s="82">
        <f t="shared" si="0"/>
        <v>1093.2434225</v>
      </c>
      <c r="E53" s="82">
        <f t="shared" si="1"/>
        <v>0</v>
      </c>
      <c r="F53" s="82">
        <f t="shared" si="2"/>
        <v>1093.2434225</v>
      </c>
      <c r="G53" s="67">
        <f t="shared" si="3"/>
        <v>230156.51</v>
      </c>
    </row>
    <row r="54" spans="1:7" x14ac:dyDescent="0.25">
      <c r="A54" s="81">
        <f t="shared" si="4"/>
        <v>46905</v>
      </c>
      <c r="B54" s="73">
        <f t="shared" si="7"/>
        <v>38</v>
      </c>
      <c r="C54" s="67">
        <f t="shared" si="6"/>
        <v>230156.51</v>
      </c>
      <c r="D54" s="82">
        <f t="shared" si="0"/>
        <v>1093.2434225</v>
      </c>
      <c r="E54" s="82">
        <f t="shared" si="1"/>
        <v>0</v>
      </c>
      <c r="F54" s="82">
        <f t="shared" si="2"/>
        <v>1093.2434225</v>
      </c>
      <c r="G54" s="67">
        <f t="shared" si="3"/>
        <v>230156.51</v>
      </c>
    </row>
    <row r="55" spans="1:7" x14ac:dyDescent="0.25">
      <c r="A55" s="81">
        <f t="shared" si="4"/>
        <v>46935</v>
      </c>
      <c r="B55" s="73">
        <f t="shared" si="7"/>
        <v>39</v>
      </c>
      <c r="C55" s="67">
        <f t="shared" si="6"/>
        <v>230156.51</v>
      </c>
      <c r="D55" s="82">
        <f t="shared" si="0"/>
        <v>1093.2434225</v>
      </c>
      <c r="E55" s="82">
        <f t="shared" si="1"/>
        <v>0</v>
      </c>
      <c r="F55" s="82">
        <f t="shared" si="2"/>
        <v>1093.2434225</v>
      </c>
      <c r="G55" s="67">
        <f t="shared" si="3"/>
        <v>230156.51</v>
      </c>
    </row>
    <row r="56" spans="1:7" x14ac:dyDescent="0.25">
      <c r="A56" s="81">
        <f t="shared" si="4"/>
        <v>46966</v>
      </c>
      <c r="B56" s="73">
        <f t="shared" si="7"/>
        <v>40</v>
      </c>
      <c r="C56" s="67">
        <f t="shared" si="6"/>
        <v>230156.51</v>
      </c>
      <c r="D56" s="82">
        <f t="shared" si="0"/>
        <v>1093.2434225</v>
      </c>
      <c r="E56" s="82">
        <f t="shared" si="1"/>
        <v>0</v>
      </c>
      <c r="F56" s="82">
        <f t="shared" si="2"/>
        <v>1093.2434225</v>
      </c>
      <c r="G56" s="67">
        <f t="shared" si="3"/>
        <v>230156.51</v>
      </c>
    </row>
    <row r="57" spans="1:7" x14ac:dyDescent="0.25">
      <c r="A57" s="81">
        <f t="shared" si="4"/>
        <v>46997</v>
      </c>
      <c r="B57" s="73">
        <f t="shared" si="7"/>
        <v>41</v>
      </c>
      <c r="C57" s="67">
        <f t="shared" si="6"/>
        <v>230156.51</v>
      </c>
      <c r="D57" s="82">
        <f t="shared" si="0"/>
        <v>1093.2434225</v>
      </c>
      <c r="E57" s="82">
        <f t="shared" si="1"/>
        <v>0</v>
      </c>
      <c r="F57" s="82">
        <f t="shared" si="2"/>
        <v>1093.2434225</v>
      </c>
      <c r="G57" s="67">
        <f t="shared" si="3"/>
        <v>230156.51</v>
      </c>
    </row>
    <row r="58" spans="1:7" x14ac:dyDescent="0.25">
      <c r="A58" s="81">
        <f t="shared" si="4"/>
        <v>47027</v>
      </c>
      <c r="B58" s="73">
        <f t="shared" si="7"/>
        <v>42</v>
      </c>
      <c r="C58" s="67">
        <f t="shared" si="6"/>
        <v>230156.51</v>
      </c>
      <c r="D58" s="82">
        <f t="shared" si="0"/>
        <v>1093.2434225</v>
      </c>
      <c r="E58" s="82">
        <f t="shared" si="1"/>
        <v>0</v>
      </c>
      <c r="F58" s="82">
        <f t="shared" si="2"/>
        <v>1093.2434225</v>
      </c>
      <c r="G58" s="67">
        <f t="shared" si="3"/>
        <v>230156.51</v>
      </c>
    </row>
    <row r="59" spans="1:7" x14ac:dyDescent="0.25">
      <c r="A59" s="81">
        <f t="shared" si="4"/>
        <v>47058</v>
      </c>
      <c r="B59" s="73">
        <f t="shared" si="7"/>
        <v>43</v>
      </c>
      <c r="C59" s="67">
        <f t="shared" si="6"/>
        <v>230156.51</v>
      </c>
      <c r="D59" s="82">
        <f t="shared" si="0"/>
        <v>1093.2434225</v>
      </c>
      <c r="E59" s="82">
        <f t="shared" si="1"/>
        <v>0</v>
      </c>
      <c r="F59" s="82">
        <f t="shared" si="2"/>
        <v>1093.2434225</v>
      </c>
      <c r="G59" s="67">
        <f t="shared" si="3"/>
        <v>230156.51</v>
      </c>
    </row>
    <row r="60" spans="1:7" x14ac:dyDescent="0.25">
      <c r="A60" s="81">
        <f t="shared" si="4"/>
        <v>47088</v>
      </c>
      <c r="B60" s="73">
        <f t="shared" si="7"/>
        <v>44</v>
      </c>
      <c r="C60" s="67">
        <f t="shared" si="6"/>
        <v>230156.51</v>
      </c>
      <c r="D60" s="82">
        <f t="shared" si="0"/>
        <v>1093.2434225</v>
      </c>
      <c r="E60" s="82">
        <f t="shared" si="1"/>
        <v>0</v>
      </c>
      <c r="F60" s="82">
        <f t="shared" si="2"/>
        <v>1093.2434225</v>
      </c>
      <c r="G60" s="67">
        <f t="shared" si="3"/>
        <v>230156.51</v>
      </c>
    </row>
    <row r="61" spans="1:7" x14ac:dyDescent="0.25">
      <c r="A61" s="81">
        <f t="shared" si="4"/>
        <v>47119</v>
      </c>
      <c r="B61" s="73">
        <f t="shared" si="7"/>
        <v>45</v>
      </c>
      <c r="C61" s="67">
        <f t="shared" si="6"/>
        <v>230156.51</v>
      </c>
      <c r="D61" s="82">
        <f t="shared" si="0"/>
        <v>1093.2434225</v>
      </c>
      <c r="E61" s="82">
        <f t="shared" si="1"/>
        <v>0</v>
      </c>
      <c r="F61" s="82">
        <f t="shared" si="2"/>
        <v>1093.2434225</v>
      </c>
      <c r="G61" s="67">
        <f t="shared" si="3"/>
        <v>230156.51</v>
      </c>
    </row>
    <row r="62" spans="1:7" x14ac:dyDescent="0.25">
      <c r="A62" s="81">
        <f t="shared" si="4"/>
        <v>47150</v>
      </c>
      <c r="B62" s="73">
        <f t="shared" si="7"/>
        <v>46</v>
      </c>
      <c r="C62" s="67">
        <f t="shared" si="6"/>
        <v>230156.51</v>
      </c>
      <c r="D62" s="82">
        <f t="shared" si="0"/>
        <v>1093.2434225</v>
      </c>
      <c r="E62" s="82">
        <f t="shared" si="1"/>
        <v>0</v>
      </c>
      <c r="F62" s="82">
        <f t="shared" si="2"/>
        <v>1093.2434225</v>
      </c>
      <c r="G62" s="67">
        <f t="shared" si="3"/>
        <v>230156.51</v>
      </c>
    </row>
    <row r="63" spans="1:7" x14ac:dyDescent="0.25">
      <c r="A63" s="81">
        <f t="shared" si="4"/>
        <v>47178</v>
      </c>
      <c r="B63" s="73">
        <f t="shared" si="7"/>
        <v>47</v>
      </c>
      <c r="C63" s="67">
        <f t="shared" si="6"/>
        <v>230156.51</v>
      </c>
      <c r="D63" s="82">
        <f t="shared" si="0"/>
        <v>1093.2434225</v>
      </c>
      <c r="E63" s="82">
        <f t="shared" si="1"/>
        <v>0</v>
      </c>
      <c r="F63" s="82">
        <f t="shared" si="2"/>
        <v>1093.2434225</v>
      </c>
      <c r="G63" s="67">
        <f t="shared" si="3"/>
        <v>230156.51</v>
      </c>
    </row>
    <row r="64" spans="1:7" x14ac:dyDescent="0.25">
      <c r="A64" s="81">
        <f t="shared" si="4"/>
        <v>47209</v>
      </c>
      <c r="B64" s="73">
        <f t="shared" si="7"/>
        <v>48</v>
      </c>
      <c r="C64" s="67">
        <f t="shared" si="6"/>
        <v>230156.51</v>
      </c>
      <c r="D64" s="82">
        <f t="shared" si="0"/>
        <v>1093.2434225</v>
      </c>
      <c r="E64" s="82">
        <f t="shared" si="1"/>
        <v>0</v>
      </c>
      <c r="F64" s="82">
        <f t="shared" si="2"/>
        <v>1093.2434225</v>
      </c>
      <c r="G64" s="67">
        <f t="shared" si="3"/>
        <v>230156.51</v>
      </c>
    </row>
    <row r="65" spans="1:7" x14ac:dyDescent="0.25">
      <c r="A65" s="81">
        <f t="shared" si="4"/>
        <v>47239</v>
      </c>
      <c r="B65" s="73">
        <f t="shared" si="7"/>
        <v>49</v>
      </c>
      <c r="C65" s="67">
        <f t="shared" si="6"/>
        <v>230156.51</v>
      </c>
      <c r="D65" s="82">
        <f t="shared" si="0"/>
        <v>1093.2434225</v>
      </c>
      <c r="E65" s="82">
        <f t="shared" si="1"/>
        <v>0</v>
      </c>
      <c r="F65" s="82">
        <f t="shared" si="2"/>
        <v>1093.2434225</v>
      </c>
      <c r="G65" s="67">
        <f t="shared" si="3"/>
        <v>230156.51</v>
      </c>
    </row>
    <row r="66" spans="1:7" x14ac:dyDescent="0.25">
      <c r="A66" s="81">
        <f t="shared" si="4"/>
        <v>47270</v>
      </c>
      <c r="B66" s="73">
        <f t="shared" si="7"/>
        <v>50</v>
      </c>
      <c r="C66" s="67">
        <f t="shared" si="6"/>
        <v>230156.51</v>
      </c>
      <c r="D66" s="82">
        <f t="shared" si="0"/>
        <v>1093.2434225</v>
      </c>
      <c r="E66" s="82">
        <f t="shared" si="1"/>
        <v>0</v>
      </c>
      <c r="F66" s="82">
        <f t="shared" si="2"/>
        <v>1093.2434225</v>
      </c>
      <c r="G66" s="67">
        <f t="shared" si="3"/>
        <v>230156.51</v>
      </c>
    </row>
    <row r="67" spans="1:7" x14ac:dyDescent="0.25">
      <c r="A67" s="81">
        <f t="shared" si="4"/>
        <v>47300</v>
      </c>
      <c r="B67" s="73">
        <f t="shared" si="7"/>
        <v>51</v>
      </c>
      <c r="C67" s="67">
        <f t="shared" si="6"/>
        <v>230156.51</v>
      </c>
      <c r="D67" s="82">
        <f t="shared" si="0"/>
        <v>1093.2434225</v>
      </c>
      <c r="E67" s="82">
        <f t="shared" si="1"/>
        <v>0</v>
      </c>
      <c r="F67" s="82">
        <f t="shared" si="2"/>
        <v>1093.2434225</v>
      </c>
      <c r="G67" s="67">
        <f t="shared" si="3"/>
        <v>230156.51</v>
      </c>
    </row>
    <row r="68" spans="1:7" x14ac:dyDescent="0.25">
      <c r="A68" s="81">
        <f t="shared" si="4"/>
        <v>47331</v>
      </c>
      <c r="B68" s="73">
        <f t="shared" si="7"/>
        <v>52</v>
      </c>
      <c r="C68" s="67">
        <f t="shared" si="6"/>
        <v>230156.51</v>
      </c>
      <c r="D68" s="82">
        <f t="shared" si="0"/>
        <v>1093.2434225</v>
      </c>
      <c r="E68" s="82">
        <f t="shared" si="1"/>
        <v>0</v>
      </c>
      <c r="F68" s="82">
        <f t="shared" si="2"/>
        <v>1093.2434225</v>
      </c>
      <c r="G68" s="67">
        <f t="shared" si="3"/>
        <v>230156.51</v>
      </c>
    </row>
    <row r="69" spans="1:7" x14ac:dyDescent="0.25">
      <c r="A69" s="81">
        <f t="shared" si="4"/>
        <v>47362</v>
      </c>
      <c r="B69" s="73">
        <f t="shared" si="7"/>
        <v>53</v>
      </c>
      <c r="C69" s="67">
        <f t="shared" si="6"/>
        <v>230156.51</v>
      </c>
      <c r="D69" s="82">
        <f t="shared" si="0"/>
        <v>1093.2434225</v>
      </c>
      <c r="E69" s="82">
        <f t="shared" si="1"/>
        <v>0</v>
      </c>
      <c r="F69" s="82">
        <f t="shared" si="2"/>
        <v>1093.2434225</v>
      </c>
      <c r="G69" s="67">
        <f t="shared" si="3"/>
        <v>230156.51</v>
      </c>
    </row>
    <row r="70" spans="1:7" x14ac:dyDescent="0.25">
      <c r="A70" s="81">
        <f t="shared" si="4"/>
        <v>47392</v>
      </c>
      <c r="B70" s="73">
        <f t="shared" si="7"/>
        <v>54</v>
      </c>
      <c r="C70" s="67">
        <f t="shared" si="6"/>
        <v>230156.51</v>
      </c>
      <c r="D70" s="82">
        <f t="shared" si="0"/>
        <v>1093.2434225</v>
      </c>
      <c r="E70" s="82">
        <f t="shared" si="1"/>
        <v>0</v>
      </c>
      <c r="F70" s="82">
        <f t="shared" si="2"/>
        <v>1093.2434225</v>
      </c>
      <c r="G70" s="67">
        <f t="shared" si="3"/>
        <v>230156.51</v>
      </c>
    </row>
    <row r="71" spans="1:7" x14ac:dyDescent="0.25">
      <c r="A71" s="81">
        <f t="shared" si="4"/>
        <v>47423</v>
      </c>
      <c r="B71" s="73">
        <f t="shared" si="7"/>
        <v>55</v>
      </c>
      <c r="C71" s="67">
        <f t="shared" si="6"/>
        <v>230156.51</v>
      </c>
      <c r="D71" s="82">
        <f t="shared" si="0"/>
        <v>1093.2434225</v>
      </c>
      <c r="E71" s="82">
        <f t="shared" si="1"/>
        <v>0</v>
      </c>
      <c r="F71" s="82">
        <f t="shared" si="2"/>
        <v>1093.2434225</v>
      </c>
      <c r="G71" s="67">
        <f t="shared" si="3"/>
        <v>230156.51</v>
      </c>
    </row>
    <row r="72" spans="1:7" x14ac:dyDescent="0.25">
      <c r="A72" s="81">
        <f t="shared" si="4"/>
        <v>47453</v>
      </c>
      <c r="B72" s="73">
        <f t="shared" si="7"/>
        <v>56</v>
      </c>
      <c r="C72" s="67">
        <f t="shared" si="6"/>
        <v>230156.51</v>
      </c>
      <c r="D72" s="82">
        <f t="shared" si="0"/>
        <v>1093.2434225</v>
      </c>
      <c r="E72" s="82">
        <f t="shared" si="1"/>
        <v>0</v>
      </c>
      <c r="F72" s="82">
        <f t="shared" si="2"/>
        <v>1093.2434225</v>
      </c>
      <c r="G72" s="67">
        <f t="shared" si="3"/>
        <v>230156.51</v>
      </c>
    </row>
    <row r="73" spans="1:7" x14ac:dyDescent="0.25">
      <c r="A73" s="81">
        <f t="shared" si="4"/>
        <v>47484</v>
      </c>
      <c r="B73" s="73">
        <f t="shared" si="7"/>
        <v>57</v>
      </c>
      <c r="C73" s="67">
        <f t="shared" si="6"/>
        <v>230156.51</v>
      </c>
      <c r="D73" s="82">
        <f t="shared" si="0"/>
        <v>1093.2434225</v>
      </c>
      <c r="E73" s="82">
        <f t="shared" si="1"/>
        <v>0</v>
      </c>
      <c r="F73" s="82">
        <f t="shared" si="2"/>
        <v>1093.2434225</v>
      </c>
      <c r="G73" s="67">
        <f t="shared" si="3"/>
        <v>230156.51</v>
      </c>
    </row>
    <row r="74" spans="1:7" x14ac:dyDescent="0.25">
      <c r="A74" s="81">
        <f t="shared" si="4"/>
        <v>47515</v>
      </c>
      <c r="B74" s="73">
        <f t="shared" si="7"/>
        <v>58</v>
      </c>
      <c r="C74" s="67">
        <f t="shared" si="6"/>
        <v>230156.51</v>
      </c>
      <c r="D74" s="82">
        <f t="shared" si="0"/>
        <v>1093.2434225</v>
      </c>
      <c r="E74" s="82">
        <f t="shared" si="1"/>
        <v>0</v>
      </c>
      <c r="F74" s="82">
        <f t="shared" si="2"/>
        <v>1093.2434225</v>
      </c>
      <c r="G74" s="67">
        <f t="shared" si="3"/>
        <v>230156.51</v>
      </c>
    </row>
    <row r="75" spans="1:7" x14ac:dyDescent="0.25">
      <c r="A75" s="81">
        <f t="shared" si="4"/>
        <v>47543</v>
      </c>
      <c r="B75" s="73">
        <f t="shared" si="7"/>
        <v>59</v>
      </c>
      <c r="C75" s="67">
        <f t="shared" si="6"/>
        <v>230156.51</v>
      </c>
      <c r="D75" s="82">
        <f t="shared" si="0"/>
        <v>1093.2434225</v>
      </c>
      <c r="E75" s="82">
        <f t="shared" si="1"/>
        <v>0</v>
      </c>
      <c r="F75" s="82">
        <f t="shared" si="2"/>
        <v>1093.2434225</v>
      </c>
      <c r="G75" s="67">
        <f t="shared" si="3"/>
        <v>230156.51</v>
      </c>
    </row>
    <row r="76" spans="1:7" x14ac:dyDescent="0.25">
      <c r="A76" s="81">
        <f t="shared" si="4"/>
        <v>47574</v>
      </c>
      <c r="B76" s="73">
        <f t="shared" si="7"/>
        <v>60</v>
      </c>
      <c r="C76" s="67">
        <f t="shared" si="6"/>
        <v>230156.51</v>
      </c>
      <c r="D76" s="82">
        <f t="shared" si="0"/>
        <v>1093.2434225</v>
      </c>
      <c r="E76" s="82">
        <f t="shared" si="1"/>
        <v>0</v>
      </c>
      <c r="F76" s="82">
        <f t="shared" si="2"/>
        <v>1093.2434225</v>
      </c>
      <c r="G76" s="67">
        <f t="shared" si="3"/>
        <v>230156.51</v>
      </c>
    </row>
    <row r="77" spans="1:7" x14ac:dyDescent="0.25">
      <c r="A77" s="81">
        <f t="shared" si="4"/>
        <v>47604</v>
      </c>
      <c r="B77" s="73">
        <f t="shared" si="7"/>
        <v>61</v>
      </c>
      <c r="C77" s="67">
        <f t="shared" si="6"/>
        <v>230156.51</v>
      </c>
      <c r="D77" s="82">
        <f t="shared" si="0"/>
        <v>1093.2434225</v>
      </c>
      <c r="E77" s="82">
        <f t="shared" si="1"/>
        <v>0</v>
      </c>
      <c r="F77" s="82">
        <f t="shared" si="2"/>
        <v>1093.2434225</v>
      </c>
      <c r="G77" s="67">
        <f t="shared" si="3"/>
        <v>230156.51</v>
      </c>
    </row>
    <row r="78" spans="1:7" x14ac:dyDescent="0.25">
      <c r="A78" s="81">
        <f t="shared" si="4"/>
        <v>47635</v>
      </c>
      <c r="B78" s="73">
        <f t="shared" si="7"/>
        <v>62</v>
      </c>
      <c r="C78" s="67">
        <f t="shared" si="6"/>
        <v>230156.51</v>
      </c>
      <c r="D78" s="82">
        <f t="shared" si="0"/>
        <v>1093.2434225</v>
      </c>
      <c r="E78" s="82">
        <f t="shared" si="1"/>
        <v>0</v>
      </c>
      <c r="F78" s="82">
        <f t="shared" si="2"/>
        <v>1093.2434225</v>
      </c>
      <c r="G78" s="67">
        <f t="shared" si="3"/>
        <v>230156.51</v>
      </c>
    </row>
    <row r="79" spans="1:7" x14ac:dyDescent="0.25">
      <c r="A79" s="81">
        <f t="shared" si="4"/>
        <v>47665</v>
      </c>
      <c r="B79" s="73">
        <f t="shared" si="7"/>
        <v>63</v>
      </c>
      <c r="C79" s="67">
        <f t="shared" si="6"/>
        <v>230156.51</v>
      </c>
      <c r="D79" s="82">
        <f t="shared" si="0"/>
        <v>1093.2434225</v>
      </c>
      <c r="E79" s="82">
        <f t="shared" si="1"/>
        <v>0</v>
      </c>
      <c r="F79" s="82">
        <f t="shared" si="2"/>
        <v>1093.2434225</v>
      </c>
      <c r="G79" s="67">
        <f t="shared" si="3"/>
        <v>230156.51</v>
      </c>
    </row>
    <row r="80" spans="1:7" x14ac:dyDescent="0.25">
      <c r="A80" s="81">
        <f t="shared" si="4"/>
        <v>47696</v>
      </c>
      <c r="B80" s="73">
        <f t="shared" si="7"/>
        <v>64</v>
      </c>
      <c r="C80" s="67">
        <f t="shared" si="6"/>
        <v>230156.51</v>
      </c>
      <c r="D80" s="82">
        <f t="shared" si="0"/>
        <v>1093.2434225</v>
      </c>
      <c r="E80" s="82">
        <f t="shared" si="1"/>
        <v>0</v>
      </c>
      <c r="F80" s="82">
        <f t="shared" si="2"/>
        <v>1093.2434225</v>
      </c>
      <c r="G80" s="67">
        <f t="shared" si="3"/>
        <v>230156.51</v>
      </c>
    </row>
    <row r="81" spans="1:7" x14ac:dyDescent="0.25">
      <c r="A81" s="81">
        <f t="shared" si="4"/>
        <v>47727</v>
      </c>
      <c r="B81" s="73">
        <f t="shared" si="7"/>
        <v>65</v>
      </c>
      <c r="C81" s="67">
        <f t="shared" si="6"/>
        <v>230156.51</v>
      </c>
      <c r="D81" s="82">
        <f t="shared" si="0"/>
        <v>1093.2434225</v>
      </c>
      <c r="E81" s="82">
        <f t="shared" si="1"/>
        <v>0</v>
      </c>
      <c r="F81" s="82">
        <f t="shared" si="2"/>
        <v>1093.2434225</v>
      </c>
      <c r="G81" s="67">
        <f t="shared" si="3"/>
        <v>230156.51</v>
      </c>
    </row>
    <row r="82" spans="1:7" x14ac:dyDescent="0.25">
      <c r="A82" s="81">
        <f t="shared" si="4"/>
        <v>47757</v>
      </c>
      <c r="B82" s="73">
        <f t="shared" si="7"/>
        <v>66</v>
      </c>
      <c r="C82" s="67">
        <f t="shared" si="6"/>
        <v>230156.51</v>
      </c>
      <c r="D82" s="82">
        <f t="shared" ref="D82:D145" si="8">IF(B82="","",IPMT($E$13/12,B82,$E$7,-$E$11,$E$12,0))</f>
        <v>1093.2434225</v>
      </c>
      <c r="E82" s="82">
        <f t="shared" ref="E82:E145" si="9">IF(B82="","",PPMT($E$13/12,B82,$E$7,-$E$11,$E$12,0))</f>
        <v>0</v>
      </c>
      <c r="F82" s="82">
        <f t="shared" ref="F82:F145" si="10">IF(B82="","",SUM(D82:E82))</f>
        <v>1093.2434225</v>
      </c>
      <c r="G82" s="67">
        <f t="shared" ref="G82:G145" si="11">IF(B82="","",SUM(C82)-SUM(E82))</f>
        <v>230156.51</v>
      </c>
    </row>
    <row r="83" spans="1:7" x14ac:dyDescent="0.25">
      <c r="A83" s="81">
        <f t="shared" ref="A83:A146" si="12">IF(B83="","",EDATE(A82,1))</f>
        <v>47788</v>
      </c>
      <c r="B83" s="73">
        <f t="shared" si="7"/>
        <v>67</v>
      </c>
      <c r="C83" s="67">
        <f t="shared" ref="C83:C146" si="13">IF(B83="","",G82)</f>
        <v>230156.51</v>
      </c>
      <c r="D83" s="82">
        <f t="shared" si="8"/>
        <v>1093.2434225</v>
      </c>
      <c r="E83" s="82">
        <f t="shared" si="9"/>
        <v>0</v>
      </c>
      <c r="F83" s="82">
        <f t="shared" si="10"/>
        <v>1093.2434225</v>
      </c>
      <c r="G83" s="67">
        <f t="shared" si="11"/>
        <v>230156.51</v>
      </c>
    </row>
    <row r="84" spans="1:7" x14ac:dyDescent="0.25">
      <c r="A84" s="81">
        <f t="shared" si="12"/>
        <v>47818</v>
      </c>
      <c r="B84" s="73">
        <f t="shared" ref="B84:B147" si="14">IF(B83="","",IF(SUM(B83)+1&lt;=$E$7,SUM(B83)+1,""))</f>
        <v>68</v>
      </c>
      <c r="C84" s="67">
        <f t="shared" si="13"/>
        <v>230156.51</v>
      </c>
      <c r="D84" s="82">
        <f t="shared" si="8"/>
        <v>1093.2434225</v>
      </c>
      <c r="E84" s="82">
        <f t="shared" si="9"/>
        <v>0</v>
      </c>
      <c r="F84" s="82">
        <f t="shared" si="10"/>
        <v>1093.2434225</v>
      </c>
      <c r="G84" s="67">
        <f t="shared" si="11"/>
        <v>230156.51</v>
      </c>
    </row>
    <row r="85" spans="1:7" x14ac:dyDescent="0.25">
      <c r="A85" s="81">
        <f t="shared" si="12"/>
        <v>47849</v>
      </c>
      <c r="B85" s="73">
        <f t="shared" si="14"/>
        <v>69</v>
      </c>
      <c r="C85" s="67">
        <f t="shared" si="13"/>
        <v>230156.51</v>
      </c>
      <c r="D85" s="82">
        <f t="shared" si="8"/>
        <v>1093.2434225</v>
      </c>
      <c r="E85" s="82">
        <f t="shared" si="9"/>
        <v>0</v>
      </c>
      <c r="F85" s="82">
        <f t="shared" si="10"/>
        <v>1093.2434225</v>
      </c>
      <c r="G85" s="67">
        <f t="shared" si="11"/>
        <v>230156.51</v>
      </c>
    </row>
    <row r="86" spans="1:7" x14ac:dyDescent="0.25">
      <c r="A86" s="81">
        <f t="shared" si="12"/>
        <v>47880</v>
      </c>
      <c r="B86" s="73">
        <f t="shared" si="14"/>
        <v>70</v>
      </c>
      <c r="C86" s="67">
        <f t="shared" si="13"/>
        <v>230156.51</v>
      </c>
      <c r="D86" s="82">
        <f t="shared" si="8"/>
        <v>1093.2434225</v>
      </c>
      <c r="E86" s="82">
        <f t="shared" si="9"/>
        <v>0</v>
      </c>
      <c r="F86" s="82">
        <f t="shared" si="10"/>
        <v>1093.2434225</v>
      </c>
      <c r="G86" s="67">
        <f t="shared" si="11"/>
        <v>230156.51</v>
      </c>
    </row>
    <row r="87" spans="1:7" x14ac:dyDescent="0.25">
      <c r="A87" s="81">
        <f t="shared" si="12"/>
        <v>47908</v>
      </c>
      <c r="B87" s="73">
        <f t="shared" si="14"/>
        <v>71</v>
      </c>
      <c r="C87" s="67">
        <f t="shared" si="13"/>
        <v>230156.51</v>
      </c>
      <c r="D87" s="82">
        <f t="shared" si="8"/>
        <v>1093.2434225</v>
      </c>
      <c r="E87" s="82">
        <f t="shared" si="9"/>
        <v>0</v>
      </c>
      <c r="F87" s="82">
        <f t="shared" si="10"/>
        <v>1093.2434225</v>
      </c>
      <c r="G87" s="67">
        <f t="shared" si="11"/>
        <v>230156.51</v>
      </c>
    </row>
    <row r="88" spans="1:7" x14ac:dyDescent="0.25">
      <c r="A88" s="81">
        <f t="shared" si="12"/>
        <v>47939</v>
      </c>
      <c r="B88" s="73">
        <f t="shared" si="14"/>
        <v>72</v>
      </c>
      <c r="C88" s="67">
        <f t="shared" si="13"/>
        <v>230156.51</v>
      </c>
      <c r="D88" s="82">
        <f t="shared" si="8"/>
        <v>1093.2434225</v>
      </c>
      <c r="E88" s="82">
        <f t="shared" si="9"/>
        <v>0</v>
      </c>
      <c r="F88" s="82">
        <f t="shared" si="10"/>
        <v>1093.2434225</v>
      </c>
      <c r="G88" s="67">
        <f t="shared" si="11"/>
        <v>230156.51</v>
      </c>
    </row>
    <row r="89" spans="1:7" x14ac:dyDescent="0.25">
      <c r="A89" s="81">
        <f t="shared" si="12"/>
        <v>47969</v>
      </c>
      <c r="B89" s="73">
        <f t="shared" si="14"/>
        <v>73</v>
      </c>
      <c r="C89" s="67">
        <f t="shared" si="13"/>
        <v>230156.51</v>
      </c>
      <c r="D89" s="82">
        <f t="shared" si="8"/>
        <v>1093.2434225</v>
      </c>
      <c r="E89" s="82">
        <f t="shared" si="9"/>
        <v>0</v>
      </c>
      <c r="F89" s="82">
        <f t="shared" si="10"/>
        <v>1093.2434225</v>
      </c>
      <c r="G89" s="67">
        <f t="shared" si="11"/>
        <v>230156.51</v>
      </c>
    </row>
    <row r="90" spans="1:7" x14ac:dyDescent="0.25">
      <c r="A90" s="81">
        <f t="shared" si="12"/>
        <v>48000</v>
      </c>
      <c r="B90" s="73">
        <f t="shared" si="14"/>
        <v>74</v>
      </c>
      <c r="C90" s="67">
        <f t="shared" si="13"/>
        <v>230156.51</v>
      </c>
      <c r="D90" s="82">
        <f t="shared" si="8"/>
        <v>1093.2434225</v>
      </c>
      <c r="E90" s="82">
        <f t="shared" si="9"/>
        <v>0</v>
      </c>
      <c r="F90" s="82">
        <f t="shared" si="10"/>
        <v>1093.2434225</v>
      </c>
      <c r="G90" s="67">
        <f t="shared" si="11"/>
        <v>230156.51</v>
      </c>
    </row>
    <row r="91" spans="1:7" x14ac:dyDescent="0.25">
      <c r="A91" s="81">
        <f t="shared" si="12"/>
        <v>48030</v>
      </c>
      <c r="B91" s="73">
        <f t="shared" si="14"/>
        <v>75</v>
      </c>
      <c r="C91" s="67">
        <f t="shared" si="13"/>
        <v>230156.51</v>
      </c>
      <c r="D91" s="82">
        <f t="shared" si="8"/>
        <v>1093.2434225</v>
      </c>
      <c r="E91" s="82">
        <f t="shared" si="9"/>
        <v>0</v>
      </c>
      <c r="F91" s="82">
        <f t="shared" si="10"/>
        <v>1093.2434225</v>
      </c>
      <c r="G91" s="67">
        <f t="shared" si="11"/>
        <v>230156.51</v>
      </c>
    </row>
    <row r="92" spans="1:7" x14ac:dyDescent="0.25">
      <c r="A92" s="81">
        <f t="shared" si="12"/>
        <v>48061</v>
      </c>
      <c r="B92" s="73">
        <f t="shared" si="14"/>
        <v>76</v>
      </c>
      <c r="C92" s="67">
        <f t="shared" si="13"/>
        <v>230156.51</v>
      </c>
      <c r="D92" s="82">
        <f t="shared" si="8"/>
        <v>1093.2434225</v>
      </c>
      <c r="E92" s="82">
        <f t="shared" si="9"/>
        <v>0</v>
      </c>
      <c r="F92" s="82">
        <f t="shared" si="10"/>
        <v>1093.2434225</v>
      </c>
      <c r="G92" s="67">
        <f t="shared" si="11"/>
        <v>230156.51</v>
      </c>
    </row>
    <row r="93" spans="1:7" x14ac:dyDescent="0.25">
      <c r="A93" s="81">
        <f t="shared" si="12"/>
        <v>48092</v>
      </c>
      <c r="B93" s="73">
        <f t="shared" si="14"/>
        <v>77</v>
      </c>
      <c r="C93" s="67">
        <f t="shared" si="13"/>
        <v>230156.51</v>
      </c>
      <c r="D93" s="82">
        <f t="shared" si="8"/>
        <v>1093.2434225</v>
      </c>
      <c r="E93" s="82">
        <f t="shared" si="9"/>
        <v>0</v>
      </c>
      <c r="F93" s="82">
        <f t="shared" si="10"/>
        <v>1093.2434225</v>
      </c>
      <c r="G93" s="67">
        <f t="shared" si="11"/>
        <v>230156.51</v>
      </c>
    </row>
    <row r="94" spans="1:7" x14ac:dyDescent="0.25">
      <c r="A94" s="81">
        <f t="shared" si="12"/>
        <v>48122</v>
      </c>
      <c r="B94" s="73">
        <f t="shared" si="14"/>
        <v>78</v>
      </c>
      <c r="C94" s="67">
        <f t="shared" si="13"/>
        <v>230156.51</v>
      </c>
      <c r="D94" s="82">
        <f t="shared" si="8"/>
        <v>1093.2434225</v>
      </c>
      <c r="E94" s="82">
        <f t="shared" si="9"/>
        <v>0</v>
      </c>
      <c r="F94" s="82">
        <f t="shared" si="10"/>
        <v>1093.2434225</v>
      </c>
      <c r="G94" s="67">
        <f t="shared" si="11"/>
        <v>230156.51</v>
      </c>
    </row>
    <row r="95" spans="1:7" x14ac:dyDescent="0.25">
      <c r="A95" s="81">
        <f t="shared" si="12"/>
        <v>48153</v>
      </c>
      <c r="B95" s="73">
        <f t="shared" si="14"/>
        <v>79</v>
      </c>
      <c r="C95" s="67">
        <f t="shared" si="13"/>
        <v>230156.51</v>
      </c>
      <c r="D95" s="82">
        <f t="shared" si="8"/>
        <v>1093.2434225</v>
      </c>
      <c r="E95" s="82">
        <f t="shared" si="9"/>
        <v>0</v>
      </c>
      <c r="F95" s="82">
        <f t="shared" si="10"/>
        <v>1093.2434225</v>
      </c>
      <c r="G95" s="67">
        <f t="shared" si="11"/>
        <v>230156.51</v>
      </c>
    </row>
    <row r="96" spans="1:7" x14ac:dyDescent="0.25">
      <c r="A96" s="81">
        <f t="shared" si="12"/>
        <v>48183</v>
      </c>
      <c r="B96" s="73">
        <f t="shared" si="14"/>
        <v>80</v>
      </c>
      <c r="C96" s="67">
        <f t="shared" si="13"/>
        <v>230156.51</v>
      </c>
      <c r="D96" s="82">
        <f t="shared" si="8"/>
        <v>1093.2434225</v>
      </c>
      <c r="E96" s="82">
        <f t="shared" si="9"/>
        <v>0</v>
      </c>
      <c r="F96" s="82">
        <f t="shared" si="10"/>
        <v>1093.2434225</v>
      </c>
      <c r="G96" s="67">
        <f t="shared" si="11"/>
        <v>230156.51</v>
      </c>
    </row>
    <row r="97" spans="1:7" x14ac:dyDescent="0.25">
      <c r="A97" s="81">
        <f t="shared" si="12"/>
        <v>48214</v>
      </c>
      <c r="B97" s="73">
        <f t="shared" si="14"/>
        <v>81</v>
      </c>
      <c r="C97" s="67">
        <f t="shared" si="13"/>
        <v>230156.51</v>
      </c>
      <c r="D97" s="82">
        <f t="shared" si="8"/>
        <v>1093.2434225</v>
      </c>
      <c r="E97" s="82">
        <f t="shared" si="9"/>
        <v>0</v>
      </c>
      <c r="F97" s="82">
        <f t="shared" si="10"/>
        <v>1093.2434225</v>
      </c>
      <c r="G97" s="67">
        <f t="shared" si="11"/>
        <v>230156.51</v>
      </c>
    </row>
    <row r="98" spans="1:7" x14ac:dyDescent="0.25">
      <c r="A98" s="81">
        <f t="shared" si="12"/>
        <v>48245</v>
      </c>
      <c r="B98" s="73">
        <f t="shared" si="14"/>
        <v>82</v>
      </c>
      <c r="C98" s="67">
        <f t="shared" si="13"/>
        <v>230156.51</v>
      </c>
      <c r="D98" s="82">
        <f t="shared" si="8"/>
        <v>1093.2434225</v>
      </c>
      <c r="E98" s="82">
        <f t="shared" si="9"/>
        <v>0</v>
      </c>
      <c r="F98" s="82">
        <f t="shared" si="10"/>
        <v>1093.2434225</v>
      </c>
      <c r="G98" s="67">
        <f t="shared" si="11"/>
        <v>230156.51</v>
      </c>
    </row>
    <row r="99" spans="1:7" x14ac:dyDescent="0.25">
      <c r="A99" s="81">
        <f t="shared" si="12"/>
        <v>48274</v>
      </c>
      <c r="B99" s="73">
        <f t="shared" si="14"/>
        <v>83</v>
      </c>
      <c r="C99" s="67">
        <f t="shared" si="13"/>
        <v>230156.51</v>
      </c>
      <c r="D99" s="82">
        <f t="shared" si="8"/>
        <v>1093.2434225</v>
      </c>
      <c r="E99" s="82">
        <f t="shared" si="9"/>
        <v>0</v>
      </c>
      <c r="F99" s="82">
        <f t="shared" si="10"/>
        <v>1093.2434225</v>
      </c>
      <c r="G99" s="67">
        <f t="shared" si="11"/>
        <v>230156.51</v>
      </c>
    </row>
    <row r="100" spans="1:7" x14ac:dyDescent="0.25">
      <c r="A100" s="81">
        <f t="shared" si="12"/>
        <v>48305</v>
      </c>
      <c r="B100" s="73">
        <f t="shared" si="14"/>
        <v>84</v>
      </c>
      <c r="C100" s="67">
        <f t="shared" si="13"/>
        <v>230156.51</v>
      </c>
      <c r="D100" s="82">
        <f t="shared" si="8"/>
        <v>1093.2434225</v>
      </c>
      <c r="E100" s="82">
        <f t="shared" si="9"/>
        <v>0</v>
      </c>
      <c r="F100" s="82">
        <f t="shared" si="10"/>
        <v>1093.2434225</v>
      </c>
      <c r="G100" s="67">
        <f t="shared" si="11"/>
        <v>230156.51</v>
      </c>
    </row>
    <row r="101" spans="1:7" x14ac:dyDescent="0.25">
      <c r="A101" s="81">
        <f t="shared" si="12"/>
        <v>48335</v>
      </c>
      <c r="B101" s="73">
        <f t="shared" si="14"/>
        <v>85</v>
      </c>
      <c r="C101" s="67">
        <f t="shared" si="13"/>
        <v>230156.51</v>
      </c>
      <c r="D101" s="82">
        <f t="shared" si="8"/>
        <v>1093.2434225</v>
      </c>
      <c r="E101" s="82">
        <f t="shared" si="9"/>
        <v>0</v>
      </c>
      <c r="F101" s="82">
        <f t="shared" si="10"/>
        <v>1093.2434225</v>
      </c>
      <c r="G101" s="67">
        <f t="shared" si="11"/>
        <v>230156.51</v>
      </c>
    </row>
    <row r="102" spans="1:7" x14ac:dyDescent="0.25">
      <c r="A102" s="81">
        <f t="shared" si="12"/>
        <v>48366</v>
      </c>
      <c r="B102" s="73">
        <f t="shared" si="14"/>
        <v>86</v>
      </c>
      <c r="C102" s="67">
        <f t="shared" si="13"/>
        <v>230156.51</v>
      </c>
      <c r="D102" s="82">
        <f t="shared" si="8"/>
        <v>1093.2434225</v>
      </c>
      <c r="E102" s="82">
        <f t="shared" si="9"/>
        <v>0</v>
      </c>
      <c r="F102" s="82">
        <f t="shared" si="10"/>
        <v>1093.2434225</v>
      </c>
      <c r="G102" s="67">
        <f t="shared" si="11"/>
        <v>230156.51</v>
      </c>
    </row>
    <row r="103" spans="1:7" x14ac:dyDescent="0.25">
      <c r="A103" s="81">
        <f t="shared" si="12"/>
        <v>48396</v>
      </c>
      <c r="B103" s="73">
        <f t="shared" si="14"/>
        <v>87</v>
      </c>
      <c r="C103" s="67">
        <f t="shared" si="13"/>
        <v>230156.51</v>
      </c>
      <c r="D103" s="82">
        <f t="shared" si="8"/>
        <v>1093.2434225</v>
      </c>
      <c r="E103" s="82">
        <f t="shared" si="9"/>
        <v>0</v>
      </c>
      <c r="F103" s="82">
        <f t="shared" si="10"/>
        <v>1093.2434225</v>
      </c>
      <c r="G103" s="67">
        <f t="shared" si="11"/>
        <v>230156.51</v>
      </c>
    </row>
    <row r="104" spans="1:7" x14ac:dyDescent="0.25">
      <c r="A104" s="81">
        <f t="shared" si="12"/>
        <v>48427</v>
      </c>
      <c r="B104" s="73">
        <f t="shared" si="14"/>
        <v>88</v>
      </c>
      <c r="C104" s="67">
        <f t="shared" si="13"/>
        <v>230156.51</v>
      </c>
      <c r="D104" s="82">
        <f t="shared" si="8"/>
        <v>1093.2434225</v>
      </c>
      <c r="E104" s="82">
        <f t="shared" si="9"/>
        <v>0</v>
      </c>
      <c r="F104" s="82">
        <f t="shared" si="10"/>
        <v>1093.2434225</v>
      </c>
      <c r="G104" s="67">
        <f t="shared" si="11"/>
        <v>230156.51</v>
      </c>
    </row>
    <row r="105" spans="1:7" x14ac:dyDescent="0.25">
      <c r="A105" s="81">
        <f t="shared" si="12"/>
        <v>48458</v>
      </c>
      <c r="B105" s="73">
        <f t="shared" si="14"/>
        <v>89</v>
      </c>
      <c r="C105" s="67">
        <f t="shared" si="13"/>
        <v>230156.51</v>
      </c>
      <c r="D105" s="82">
        <f t="shared" si="8"/>
        <v>1093.2434225</v>
      </c>
      <c r="E105" s="82">
        <f t="shared" si="9"/>
        <v>0</v>
      </c>
      <c r="F105" s="82">
        <f t="shared" si="10"/>
        <v>1093.2434225</v>
      </c>
      <c r="G105" s="67">
        <f t="shared" si="11"/>
        <v>230156.51</v>
      </c>
    </row>
    <row r="106" spans="1:7" x14ac:dyDescent="0.25">
      <c r="A106" s="81">
        <f t="shared" si="12"/>
        <v>48488</v>
      </c>
      <c r="B106" s="73">
        <f t="shared" si="14"/>
        <v>90</v>
      </c>
      <c r="C106" s="67">
        <f t="shared" si="13"/>
        <v>230156.51</v>
      </c>
      <c r="D106" s="82">
        <f t="shared" si="8"/>
        <v>1093.2434225</v>
      </c>
      <c r="E106" s="82">
        <f t="shared" si="9"/>
        <v>0</v>
      </c>
      <c r="F106" s="82">
        <f t="shared" si="10"/>
        <v>1093.2434225</v>
      </c>
      <c r="G106" s="67">
        <f t="shared" si="11"/>
        <v>230156.51</v>
      </c>
    </row>
    <row r="107" spans="1:7" x14ac:dyDescent="0.25">
      <c r="A107" s="81">
        <f t="shared" si="12"/>
        <v>48519</v>
      </c>
      <c r="B107" s="73">
        <f t="shared" si="14"/>
        <v>91</v>
      </c>
      <c r="C107" s="67">
        <f t="shared" si="13"/>
        <v>230156.51</v>
      </c>
      <c r="D107" s="82">
        <f t="shared" si="8"/>
        <v>1093.2434225</v>
      </c>
      <c r="E107" s="82">
        <f t="shared" si="9"/>
        <v>0</v>
      </c>
      <c r="F107" s="82">
        <f t="shared" si="10"/>
        <v>1093.2434225</v>
      </c>
      <c r="G107" s="67">
        <f t="shared" si="11"/>
        <v>230156.51</v>
      </c>
    </row>
    <row r="108" spans="1:7" x14ac:dyDescent="0.25">
      <c r="A108" s="81">
        <f t="shared" si="12"/>
        <v>48549</v>
      </c>
      <c r="B108" s="73">
        <f t="shared" si="14"/>
        <v>92</v>
      </c>
      <c r="C108" s="67">
        <f t="shared" si="13"/>
        <v>230156.51</v>
      </c>
      <c r="D108" s="82">
        <f t="shared" si="8"/>
        <v>1093.2434225</v>
      </c>
      <c r="E108" s="82">
        <f t="shared" si="9"/>
        <v>0</v>
      </c>
      <c r="F108" s="82">
        <f t="shared" si="10"/>
        <v>1093.2434225</v>
      </c>
      <c r="G108" s="67">
        <f t="shared" si="11"/>
        <v>230156.51</v>
      </c>
    </row>
    <row r="109" spans="1:7" x14ac:dyDescent="0.25">
      <c r="A109" s="81">
        <f t="shared" si="12"/>
        <v>48580</v>
      </c>
      <c r="B109" s="73">
        <f t="shared" si="14"/>
        <v>93</v>
      </c>
      <c r="C109" s="67">
        <f t="shared" si="13"/>
        <v>230156.51</v>
      </c>
      <c r="D109" s="82">
        <f t="shared" si="8"/>
        <v>1093.2434225</v>
      </c>
      <c r="E109" s="82">
        <f t="shared" si="9"/>
        <v>0</v>
      </c>
      <c r="F109" s="82">
        <f t="shared" si="10"/>
        <v>1093.2434225</v>
      </c>
      <c r="G109" s="67">
        <f t="shared" si="11"/>
        <v>230156.51</v>
      </c>
    </row>
    <row r="110" spans="1:7" x14ac:dyDescent="0.25">
      <c r="A110" s="81">
        <f t="shared" si="12"/>
        <v>48611</v>
      </c>
      <c r="B110" s="73">
        <f t="shared" si="14"/>
        <v>94</v>
      </c>
      <c r="C110" s="67">
        <f t="shared" si="13"/>
        <v>230156.51</v>
      </c>
      <c r="D110" s="82">
        <f t="shared" si="8"/>
        <v>1093.2434225</v>
      </c>
      <c r="E110" s="82">
        <f t="shared" si="9"/>
        <v>0</v>
      </c>
      <c r="F110" s="82">
        <f t="shared" si="10"/>
        <v>1093.2434225</v>
      </c>
      <c r="G110" s="67">
        <f t="shared" si="11"/>
        <v>230156.51</v>
      </c>
    </row>
    <row r="111" spans="1:7" x14ac:dyDescent="0.25">
      <c r="A111" s="81">
        <f t="shared" si="12"/>
        <v>48639</v>
      </c>
      <c r="B111" s="73">
        <f t="shared" si="14"/>
        <v>95</v>
      </c>
      <c r="C111" s="67">
        <f t="shared" si="13"/>
        <v>230156.51</v>
      </c>
      <c r="D111" s="82">
        <f t="shared" si="8"/>
        <v>1093.2434225</v>
      </c>
      <c r="E111" s="82">
        <f t="shared" si="9"/>
        <v>0</v>
      </c>
      <c r="F111" s="82">
        <f t="shared" si="10"/>
        <v>1093.2434225</v>
      </c>
      <c r="G111" s="67">
        <f t="shared" si="11"/>
        <v>230156.51</v>
      </c>
    </row>
    <row r="112" spans="1:7" x14ac:dyDescent="0.25">
      <c r="A112" s="81">
        <f t="shared" si="12"/>
        <v>48670</v>
      </c>
      <c r="B112" s="73">
        <f t="shared" si="14"/>
        <v>96</v>
      </c>
      <c r="C112" s="67">
        <f t="shared" si="13"/>
        <v>230156.51</v>
      </c>
      <c r="D112" s="82">
        <f t="shared" si="8"/>
        <v>1093.2434225</v>
      </c>
      <c r="E112" s="82">
        <f t="shared" si="9"/>
        <v>0</v>
      </c>
      <c r="F112" s="82">
        <f t="shared" si="10"/>
        <v>1093.2434225</v>
      </c>
      <c r="G112" s="67">
        <f t="shared" si="11"/>
        <v>230156.51</v>
      </c>
    </row>
    <row r="113" spans="1:7" x14ac:dyDescent="0.25">
      <c r="A113" s="81">
        <f t="shared" si="12"/>
        <v>48700</v>
      </c>
      <c r="B113" s="73">
        <f t="shared" si="14"/>
        <v>97</v>
      </c>
      <c r="C113" s="67">
        <f t="shared" si="13"/>
        <v>230156.51</v>
      </c>
      <c r="D113" s="82">
        <f t="shared" si="8"/>
        <v>1093.2434225</v>
      </c>
      <c r="E113" s="82">
        <f t="shared" si="9"/>
        <v>0</v>
      </c>
      <c r="F113" s="82">
        <f t="shared" si="10"/>
        <v>1093.2434225</v>
      </c>
      <c r="G113" s="67">
        <f t="shared" si="11"/>
        <v>230156.51</v>
      </c>
    </row>
    <row r="114" spans="1:7" x14ac:dyDescent="0.25">
      <c r="A114" s="81">
        <f t="shared" si="12"/>
        <v>48731</v>
      </c>
      <c r="B114" s="73">
        <f t="shared" si="14"/>
        <v>98</v>
      </c>
      <c r="C114" s="67">
        <f t="shared" si="13"/>
        <v>230156.51</v>
      </c>
      <c r="D114" s="82">
        <f t="shared" si="8"/>
        <v>1093.2434225</v>
      </c>
      <c r="E114" s="82">
        <f t="shared" si="9"/>
        <v>0</v>
      </c>
      <c r="F114" s="82">
        <f t="shared" si="10"/>
        <v>1093.2434225</v>
      </c>
      <c r="G114" s="67">
        <f t="shared" si="11"/>
        <v>230156.51</v>
      </c>
    </row>
    <row r="115" spans="1:7" x14ac:dyDescent="0.25">
      <c r="A115" s="81">
        <f t="shared" si="12"/>
        <v>48761</v>
      </c>
      <c r="B115" s="73">
        <f t="shared" si="14"/>
        <v>99</v>
      </c>
      <c r="C115" s="67">
        <f t="shared" si="13"/>
        <v>230156.51</v>
      </c>
      <c r="D115" s="82">
        <f t="shared" si="8"/>
        <v>1093.2434225</v>
      </c>
      <c r="E115" s="82">
        <f t="shared" si="9"/>
        <v>0</v>
      </c>
      <c r="F115" s="82">
        <f t="shared" si="10"/>
        <v>1093.2434225</v>
      </c>
      <c r="G115" s="67">
        <f t="shared" si="11"/>
        <v>230156.51</v>
      </c>
    </row>
    <row r="116" spans="1:7" x14ac:dyDescent="0.25">
      <c r="A116" s="81">
        <f t="shared" si="12"/>
        <v>48792</v>
      </c>
      <c r="B116" s="73">
        <f t="shared" si="14"/>
        <v>100</v>
      </c>
      <c r="C116" s="67">
        <f t="shared" si="13"/>
        <v>230156.51</v>
      </c>
      <c r="D116" s="82">
        <f t="shared" si="8"/>
        <v>1093.2434225</v>
      </c>
      <c r="E116" s="82">
        <f t="shared" si="9"/>
        <v>0</v>
      </c>
      <c r="F116" s="82">
        <f t="shared" si="10"/>
        <v>1093.2434225</v>
      </c>
      <c r="G116" s="67">
        <f t="shared" si="11"/>
        <v>230156.51</v>
      </c>
    </row>
    <row r="117" spans="1:7" x14ac:dyDescent="0.25">
      <c r="A117" s="81">
        <f t="shared" si="12"/>
        <v>48823</v>
      </c>
      <c r="B117" s="73">
        <f t="shared" si="14"/>
        <v>101</v>
      </c>
      <c r="C117" s="67">
        <f t="shared" si="13"/>
        <v>230156.51</v>
      </c>
      <c r="D117" s="82">
        <f t="shared" si="8"/>
        <v>1093.2434225</v>
      </c>
      <c r="E117" s="82">
        <f t="shared" si="9"/>
        <v>0</v>
      </c>
      <c r="F117" s="82">
        <f t="shared" si="10"/>
        <v>1093.2434225</v>
      </c>
      <c r="G117" s="67">
        <f t="shared" si="11"/>
        <v>230156.51</v>
      </c>
    </row>
    <row r="118" spans="1:7" x14ac:dyDescent="0.25">
      <c r="A118" s="81">
        <f t="shared" si="12"/>
        <v>48853</v>
      </c>
      <c r="B118" s="73">
        <f t="shared" si="14"/>
        <v>102</v>
      </c>
      <c r="C118" s="67">
        <f t="shared" si="13"/>
        <v>230156.51</v>
      </c>
      <c r="D118" s="82">
        <f t="shared" si="8"/>
        <v>1093.2434225</v>
      </c>
      <c r="E118" s="82">
        <f t="shared" si="9"/>
        <v>0</v>
      </c>
      <c r="F118" s="82">
        <f t="shared" si="10"/>
        <v>1093.2434225</v>
      </c>
      <c r="G118" s="67">
        <f t="shared" si="11"/>
        <v>230156.51</v>
      </c>
    </row>
    <row r="119" spans="1:7" x14ac:dyDescent="0.25">
      <c r="A119" s="81">
        <f t="shared" si="12"/>
        <v>48884</v>
      </c>
      <c r="B119" s="73">
        <f t="shared" si="14"/>
        <v>103</v>
      </c>
      <c r="C119" s="67">
        <f t="shared" si="13"/>
        <v>230156.51</v>
      </c>
      <c r="D119" s="82">
        <f t="shared" si="8"/>
        <v>1093.2434225</v>
      </c>
      <c r="E119" s="82">
        <f t="shared" si="9"/>
        <v>0</v>
      </c>
      <c r="F119" s="82">
        <f t="shared" si="10"/>
        <v>1093.2434225</v>
      </c>
      <c r="G119" s="67">
        <f t="shared" si="11"/>
        <v>230156.51</v>
      </c>
    </row>
    <row r="120" spans="1:7" x14ac:dyDescent="0.25">
      <c r="A120" s="81">
        <f t="shared" si="12"/>
        <v>48914</v>
      </c>
      <c r="B120" s="73">
        <f t="shared" si="14"/>
        <v>104</v>
      </c>
      <c r="C120" s="67">
        <f t="shared" si="13"/>
        <v>230156.51</v>
      </c>
      <c r="D120" s="82">
        <f t="shared" si="8"/>
        <v>1093.2434225</v>
      </c>
      <c r="E120" s="82">
        <f t="shared" si="9"/>
        <v>0</v>
      </c>
      <c r="F120" s="82">
        <f t="shared" si="10"/>
        <v>1093.2434225</v>
      </c>
      <c r="G120" s="67">
        <f t="shared" si="11"/>
        <v>230156.51</v>
      </c>
    </row>
    <row r="121" spans="1:7" x14ac:dyDescent="0.25">
      <c r="A121" s="81">
        <f t="shared" si="12"/>
        <v>48945</v>
      </c>
      <c r="B121" s="73">
        <f t="shared" si="14"/>
        <v>105</v>
      </c>
      <c r="C121" s="67">
        <f t="shared" si="13"/>
        <v>230156.51</v>
      </c>
      <c r="D121" s="82">
        <f t="shared" si="8"/>
        <v>1093.2434225</v>
      </c>
      <c r="E121" s="82">
        <f t="shared" si="9"/>
        <v>0</v>
      </c>
      <c r="F121" s="82">
        <f t="shared" si="10"/>
        <v>1093.2434225</v>
      </c>
      <c r="G121" s="67">
        <f t="shared" si="11"/>
        <v>230156.51</v>
      </c>
    </row>
    <row r="122" spans="1:7" x14ac:dyDescent="0.25">
      <c r="A122" s="81">
        <f t="shared" si="12"/>
        <v>48976</v>
      </c>
      <c r="B122" s="73">
        <f t="shared" si="14"/>
        <v>106</v>
      </c>
      <c r="C122" s="67">
        <f t="shared" si="13"/>
        <v>230156.51</v>
      </c>
      <c r="D122" s="82">
        <f t="shared" si="8"/>
        <v>1093.2434225</v>
      </c>
      <c r="E122" s="82">
        <f t="shared" si="9"/>
        <v>0</v>
      </c>
      <c r="F122" s="82">
        <f t="shared" si="10"/>
        <v>1093.2434225</v>
      </c>
      <c r="G122" s="67">
        <f t="shared" si="11"/>
        <v>230156.51</v>
      </c>
    </row>
    <row r="123" spans="1:7" x14ac:dyDescent="0.25">
      <c r="A123" s="81">
        <f t="shared" si="12"/>
        <v>49004</v>
      </c>
      <c r="B123" s="73">
        <f t="shared" si="14"/>
        <v>107</v>
      </c>
      <c r="C123" s="67">
        <f t="shared" si="13"/>
        <v>230156.51</v>
      </c>
      <c r="D123" s="82">
        <f t="shared" si="8"/>
        <v>1093.2434225</v>
      </c>
      <c r="E123" s="82">
        <f t="shared" si="9"/>
        <v>0</v>
      </c>
      <c r="F123" s="82">
        <f t="shared" si="10"/>
        <v>1093.2434225</v>
      </c>
      <c r="G123" s="67">
        <f t="shared" si="11"/>
        <v>230156.51</v>
      </c>
    </row>
    <row r="124" spans="1:7" x14ac:dyDescent="0.25">
      <c r="A124" s="81">
        <f t="shared" si="12"/>
        <v>49035</v>
      </c>
      <c r="B124" s="73">
        <f t="shared" si="14"/>
        <v>108</v>
      </c>
      <c r="C124" s="67">
        <f t="shared" si="13"/>
        <v>230156.51</v>
      </c>
      <c r="D124" s="82">
        <f t="shared" si="8"/>
        <v>1093.2434225</v>
      </c>
      <c r="E124" s="82">
        <f t="shared" si="9"/>
        <v>0</v>
      </c>
      <c r="F124" s="82">
        <f t="shared" si="10"/>
        <v>1093.2434225</v>
      </c>
      <c r="G124" s="67">
        <f t="shared" si="11"/>
        <v>230156.51</v>
      </c>
    </row>
    <row r="125" spans="1:7" x14ac:dyDescent="0.25">
      <c r="A125" s="81">
        <f t="shared" si="12"/>
        <v>49065</v>
      </c>
      <c r="B125" s="73">
        <f t="shared" si="14"/>
        <v>109</v>
      </c>
      <c r="C125" s="67">
        <f t="shared" si="13"/>
        <v>230156.51</v>
      </c>
      <c r="D125" s="82">
        <f t="shared" si="8"/>
        <v>1093.2434225</v>
      </c>
      <c r="E125" s="82">
        <f t="shared" si="9"/>
        <v>0</v>
      </c>
      <c r="F125" s="82">
        <f t="shared" si="10"/>
        <v>1093.2434225</v>
      </c>
      <c r="G125" s="67">
        <f t="shared" si="11"/>
        <v>230156.51</v>
      </c>
    </row>
    <row r="126" spans="1:7" x14ac:dyDescent="0.25">
      <c r="A126" s="81">
        <f t="shared" si="12"/>
        <v>49096</v>
      </c>
      <c r="B126" s="73">
        <f t="shared" si="14"/>
        <v>110</v>
      </c>
      <c r="C126" s="67">
        <f t="shared" si="13"/>
        <v>230156.51</v>
      </c>
      <c r="D126" s="82">
        <f t="shared" si="8"/>
        <v>1093.2434225</v>
      </c>
      <c r="E126" s="82">
        <f t="shared" si="9"/>
        <v>0</v>
      </c>
      <c r="F126" s="82">
        <f t="shared" si="10"/>
        <v>1093.2434225</v>
      </c>
      <c r="G126" s="67">
        <f t="shared" si="11"/>
        <v>230156.51</v>
      </c>
    </row>
    <row r="127" spans="1:7" x14ac:dyDescent="0.25">
      <c r="A127" s="81">
        <f t="shared" si="12"/>
        <v>49126</v>
      </c>
      <c r="B127" s="73">
        <f t="shared" si="14"/>
        <v>111</v>
      </c>
      <c r="C127" s="67">
        <f t="shared" si="13"/>
        <v>230156.51</v>
      </c>
      <c r="D127" s="82">
        <f t="shared" si="8"/>
        <v>1093.2434225</v>
      </c>
      <c r="E127" s="82">
        <f t="shared" si="9"/>
        <v>0</v>
      </c>
      <c r="F127" s="82">
        <f t="shared" si="10"/>
        <v>1093.2434225</v>
      </c>
      <c r="G127" s="67">
        <f t="shared" si="11"/>
        <v>230156.51</v>
      </c>
    </row>
    <row r="128" spans="1:7" x14ac:dyDescent="0.25">
      <c r="A128" s="81">
        <f t="shared" si="12"/>
        <v>49157</v>
      </c>
      <c r="B128" s="73">
        <f t="shared" si="14"/>
        <v>112</v>
      </c>
      <c r="C128" s="67">
        <f t="shared" si="13"/>
        <v>230156.51</v>
      </c>
      <c r="D128" s="82">
        <f t="shared" si="8"/>
        <v>1093.2434225</v>
      </c>
      <c r="E128" s="82">
        <f t="shared" si="9"/>
        <v>0</v>
      </c>
      <c r="F128" s="82">
        <f t="shared" si="10"/>
        <v>1093.2434225</v>
      </c>
      <c r="G128" s="67">
        <f t="shared" si="11"/>
        <v>230156.51</v>
      </c>
    </row>
    <row r="129" spans="1:7" x14ac:dyDescent="0.25">
      <c r="A129" s="81">
        <f t="shared" si="12"/>
        <v>49188</v>
      </c>
      <c r="B129" s="73">
        <f t="shared" si="14"/>
        <v>113</v>
      </c>
      <c r="C129" s="67">
        <f t="shared" si="13"/>
        <v>230156.51</v>
      </c>
      <c r="D129" s="82">
        <f t="shared" si="8"/>
        <v>1093.2434225</v>
      </c>
      <c r="E129" s="82">
        <f t="shared" si="9"/>
        <v>0</v>
      </c>
      <c r="F129" s="82">
        <f t="shared" si="10"/>
        <v>1093.2434225</v>
      </c>
      <c r="G129" s="67">
        <f t="shared" si="11"/>
        <v>230156.51</v>
      </c>
    </row>
    <row r="130" spans="1:7" x14ac:dyDescent="0.25">
      <c r="A130" s="81">
        <f t="shared" si="12"/>
        <v>49218</v>
      </c>
      <c r="B130" s="73">
        <f t="shared" si="14"/>
        <v>114</v>
      </c>
      <c r="C130" s="67">
        <f t="shared" si="13"/>
        <v>230156.51</v>
      </c>
      <c r="D130" s="82">
        <f t="shared" si="8"/>
        <v>1093.2434225</v>
      </c>
      <c r="E130" s="82">
        <f t="shared" si="9"/>
        <v>0</v>
      </c>
      <c r="F130" s="82">
        <f t="shared" si="10"/>
        <v>1093.2434225</v>
      </c>
      <c r="G130" s="67">
        <f t="shared" si="11"/>
        <v>230156.51</v>
      </c>
    </row>
    <row r="131" spans="1:7" x14ac:dyDescent="0.25">
      <c r="A131" s="81">
        <f t="shared" si="12"/>
        <v>49249</v>
      </c>
      <c r="B131" s="73">
        <f t="shared" si="14"/>
        <v>115</v>
      </c>
      <c r="C131" s="67">
        <f t="shared" si="13"/>
        <v>230156.51</v>
      </c>
      <c r="D131" s="82">
        <f t="shared" si="8"/>
        <v>1093.2434225</v>
      </c>
      <c r="E131" s="82">
        <f t="shared" si="9"/>
        <v>0</v>
      </c>
      <c r="F131" s="82">
        <f t="shared" si="10"/>
        <v>1093.2434225</v>
      </c>
      <c r="G131" s="67">
        <f t="shared" si="11"/>
        <v>230156.51</v>
      </c>
    </row>
    <row r="132" spans="1:7" x14ac:dyDescent="0.25">
      <c r="A132" s="81">
        <f t="shared" si="12"/>
        <v>49279</v>
      </c>
      <c r="B132" s="73">
        <f t="shared" si="14"/>
        <v>116</v>
      </c>
      <c r="C132" s="67">
        <f t="shared" si="13"/>
        <v>230156.51</v>
      </c>
      <c r="D132" s="82">
        <f t="shared" si="8"/>
        <v>1093.2434225</v>
      </c>
      <c r="E132" s="82">
        <f t="shared" si="9"/>
        <v>0</v>
      </c>
      <c r="F132" s="82">
        <f t="shared" si="10"/>
        <v>1093.2434225</v>
      </c>
      <c r="G132" s="67">
        <f t="shared" si="11"/>
        <v>230156.51</v>
      </c>
    </row>
    <row r="133" spans="1:7" x14ac:dyDescent="0.25">
      <c r="A133" s="81">
        <f t="shared" si="12"/>
        <v>49310</v>
      </c>
      <c r="B133" s="73">
        <f t="shared" si="14"/>
        <v>117</v>
      </c>
      <c r="C133" s="67">
        <f t="shared" si="13"/>
        <v>230156.51</v>
      </c>
      <c r="D133" s="82">
        <f t="shared" si="8"/>
        <v>1093.2434225</v>
      </c>
      <c r="E133" s="82">
        <f t="shared" si="9"/>
        <v>0</v>
      </c>
      <c r="F133" s="82">
        <f t="shared" si="10"/>
        <v>1093.2434225</v>
      </c>
      <c r="G133" s="67">
        <f t="shared" si="11"/>
        <v>230156.51</v>
      </c>
    </row>
    <row r="134" spans="1:7" x14ac:dyDescent="0.25">
      <c r="A134" s="81">
        <f t="shared" si="12"/>
        <v>49341</v>
      </c>
      <c r="B134" s="73">
        <f t="shared" si="14"/>
        <v>118</v>
      </c>
      <c r="C134" s="67">
        <f t="shared" si="13"/>
        <v>230156.51</v>
      </c>
      <c r="D134" s="82">
        <f t="shared" si="8"/>
        <v>1093.2434225</v>
      </c>
      <c r="E134" s="82">
        <f t="shared" si="9"/>
        <v>0</v>
      </c>
      <c r="F134" s="82">
        <f t="shared" si="10"/>
        <v>1093.2434225</v>
      </c>
      <c r="G134" s="67">
        <f t="shared" si="11"/>
        <v>230156.51</v>
      </c>
    </row>
    <row r="135" spans="1:7" x14ac:dyDescent="0.25">
      <c r="A135" s="81">
        <f t="shared" si="12"/>
        <v>49369</v>
      </c>
      <c r="B135" s="73">
        <f t="shared" si="14"/>
        <v>119</v>
      </c>
      <c r="C135" s="67">
        <f t="shared" si="13"/>
        <v>230156.51</v>
      </c>
      <c r="D135" s="82">
        <f t="shared" si="8"/>
        <v>1093.2434225</v>
      </c>
      <c r="E135" s="82">
        <f t="shared" si="9"/>
        <v>0</v>
      </c>
      <c r="F135" s="82">
        <f t="shared" si="10"/>
        <v>1093.2434225</v>
      </c>
      <c r="G135" s="67">
        <f t="shared" si="11"/>
        <v>230156.51</v>
      </c>
    </row>
    <row r="136" spans="1:7" x14ac:dyDescent="0.25">
      <c r="A136" s="81">
        <f t="shared" si="12"/>
        <v>49400</v>
      </c>
      <c r="B136" s="73">
        <f t="shared" si="14"/>
        <v>120</v>
      </c>
      <c r="C136" s="67">
        <f t="shared" si="13"/>
        <v>230156.51</v>
      </c>
      <c r="D136" s="82">
        <f t="shared" si="8"/>
        <v>1093.2434225</v>
      </c>
      <c r="E136" s="82">
        <f t="shared" si="9"/>
        <v>0</v>
      </c>
      <c r="F136" s="82">
        <f t="shared" si="10"/>
        <v>1093.2434225</v>
      </c>
      <c r="G136" s="67">
        <f t="shared" si="11"/>
        <v>230156.51</v>
      </c>
    </row>
    <row r="137" spans="1:7" x14ac:dyDescent="0.25">
      <c r="A137" s="81">
        <f t="shared" si="12"/>
        <v>49430</v>
      </c>
      <c r="B137" s="73">
        <f t="shared" si="14"/>
        <v>121</v>
      </c>
      <c r="C137" s="67">
        <f t="shared" si="13"/>
        <v>230156.51</v>
      </c>
      <c r="D137" s="82">
        <f t="shared" si="8"/>
        <v>1093.2434225</v>
      </c>
      <c r="E137" s="82">
        <f t="shared" si="9"/>
        <v>0</v>
      </c>
      <c r="F137" s="82">
        <f t="shared" si="10"/>
        <v>1093.2434225</v>
      </c>
      <c r="G137" s="67">
        <f t="shared" si="11"/>
        <v>230156.51</v>
      </c>
    </row>
    <row r="138" spans="1:7" x14ac:dyDescent="0.25">
      <c r="A138" s="81">
        <f t="shared" si="12"/>
        <v>49461</v>
      </c>
      <c r="B138" s="73">
        <f t="shared" si="14"/>
        <v>122</v>
      </c>
      <c r="C138" s="67">
        <f t="shared" si="13"/>
        <v>230156.51</v>
      </c>
      <c r="D138" s="82">
        <f t="shared" si="8"/>
        <v>1093.2434225</v>
      </c>
      <c r="E138" s="82">
        <f t="shared" si="9"/>
        <v>0</v>
      </c>
      <c r="F138" s="82">
        <f t="shared" si="10"/>
        <v>1093.2434225</v>
      </c>
      <c r="G138" s="67">
        <f t="shared" si="11"/>
        <v>230156.51</v>
      </c>
    </row>
    <row r="139" spans="1:7" x14ac:dyDescent="0.25">
      <c r="A139" s="81">
        <f t="shared" si="12"/>
        <v>49491</v>
      </c>
      <c r="B139" s="73">
        <f t="shared" si="14"/>
        <v>123</v>
      </c>
      <c r="C139" s="67">
        <f t="shared" si="13"/>
        <v>230156.51</v>
      </c>
      <c r="D139" s="82">
        <f t="shared" si="8"/>
        <v>1093.2434225</v>
      </c>
      <c r="E139" s="82">
        <f t="shared" si="9"/>
        <v>0</v>
      </c>
      <c r="F139" s="82">
        <f t="shared" si="10"/>
        <v>1093.2434225</v>
      </c>
      <c r="G139" s="67">
        <f t="shared" si="11"/>
        <v>230156.51</v>
      </c>
    </row>
    <row r="140" spans="1:7" x14ac:dyDescent="0.25">
      <c r="A140" s="81">
        <f t="shared" si="12"/>
        <v>49522</v>
      </c>
      <c r="B140" s="73">
        <f t="shared" si="14"/>
        <v>124</v>
      </c>
      <c r="C140" s="67">
        <f t="shared" si="13"/>
        <v>230156.51</v>
      </c>
      <c r="D140" s="82">
        <f t="shared" si="8"/>
        <v>1093.2434225</v>
      </c>
      <c r="E140" s="82">
        <f t="shared" si="9"/>
        <v>0</v>
      </c>
      <c r="F140" s="82">
        <f t="shared" si="10"/>
        <v>1093.2434225</v>
      </c>
      <c r="G140" s="67">
        <f t="shared" si="11"/>
        <v>230156.51</v>
      </c>
    </row>
    <row r="141" spans="1:7" x14ac:dyDescent="0.25">
      <c r="A141" s="81">
        <f t="shared" si="12"/>
        <v>49553</v>
      </c>
      <c r="B141" s="73">
        <f t="shared" si="14"/>
        <v>125</v>
      </c>
      <c r="C141" s="67">
        <f t="shared" si="13"/>
        <v>230156.51</v>
      </c>
      <c r="D141" s="82">
        <f t="shared" si="8"/>
        <v>1093.2434225</v>
      </c>
      <c r="E141" s="82">
        <f t="shared" si="9"/>
        <v>0</v>
      </c>
      <c r="F141" s="82">
        <f t="shared" si="10"/>
        <v>1093.2434225</v>
      </c>
      <c r="G141" s="67">
        <f t="shared" si="11"/>
        <v>230156.51</v>
      </c>
    </row>
    <row r="142" spans="1:7" x14ac:dyDescent="0.25">
      <c r="A142" s="81">
        <f t="shared" si="12"/>
        <v>49583</v>
      </c>
      <c r="B142" s="73">
        <f t="shared" si="14"/>
        <v>126</v>
      </c>
      <c r="C142" s="67">
        <f t="shared" si="13"/>
        <v>230156.51</v>
      </c>
      <c r="D142" s="82">
        <f t="shared" si="8"/>
        <v>1093.2434225</v>
      </c>
      <c r="E142" s="82">
        <f t="shared" si="9"/>
        <v>0</v>
      </c>
      <c r="F142" s="82">
        <f t="shared" si="10"/>
        <v>1093.2434225</v>
      </c>
      <c r="G142" s="67">
        <f t="shared" si="11"/>
        <v>230156.51</v>
      </c>
    </row>
    <row r="143" spans="1:7" x14ac:dyDescent="0.25">
      <c r="A143" s="81">
        <f t="shared" si="12"/>
        <v>49614</v>
      </c>
      <c r="B143" s="73">
        <f t="shared" si="14"/>
        <v>127</v>
      </c>
      <c r="C143" s="67">
        <f t="shared" si="13"/>
        <v>230156.51</v>
      </c>
      <c r="D143" s="82">
        <f t="shared" si="8"/>
        <v>1093.2434225</v>
      </c>
      <c r="E143" s="82">
        <f t="shared" si="9"/>
        <v>0</v>
      </c>
      <c r="F143" s="82">
        <f t="shared" si="10"/>
        <v>1093.2434225</v>
      </c>
      <c r="G143" s="67">
        <f t="shared" si="11"/>
        <v>230156.51</v>
      </c>
    </row>
    <row r="144" spans="1:7" x14ac:dyDescent="0.25">
      <c r="A144" s="81">
        <f t="shared" si="12"/>
        <v>49644</v>
      </c>
      <c r="B144" s="73">
        <f t="shared" si="14"/>
        <v>128</v>
      </c>
      <c r="C144" s="67">
        <f t="shared" si="13"/>
        <v>230156.51</v>
      </c>
      <c r="D144" s="82">
        <f t="shared" si="8"/>
        <v>1093.2434225</v>
      </c>
      <c r="E144" s="82">
        <f t="shared" si="9"/>
        <v>0</v>
      </c>
      <c r="F144" s="82">
        <f t="shared" si="10"/>
        <v>1093.2434225</v>
      </c>
      <c r="G144" s="67">
        <f t="shared" si="11"/>
        <v>230156.51</v>
      </c>
    </row>
    <row r="145" spans="1:7" x14ac:dyDescent="0.25">
      <c r="A145" s="81">
        <f t="shared" si="12"/>
        <v>49675</v>
      </c>
      <c r="B145" s="73">
        <f t="shared" si="14"/>
        <v>129</v>
      </c>
      <c r="C145" s="67">
        <f t="shared" si="13"/>
        <v>230156.51</v>
      </c>
      <c r="D145" s="82">
        <f t="shared" si="8"/>
        <v>1093.2434225</v>
      </c>
      <c r="E145" s="82">
        <f t="shared" si="9"/>
        <v>0</v>
      </c>
      <c r="F145" s="82">
        <f t="shared" si="10"/>
        <v>1093.2434225</v>
      </c>
      <c r="G145" s="67">
        <f t="shared" si="11"/>
        <v>230156.51</v>
      </c>
    </row>
    <row r="146" spans="1:7" x14ac:dyDescent="0.25">
      <c r="A146" s="81">
        <f t="shared" si="12"/>
        <v>49706</v>
      </c>
      <c r="B146" s="73">
        <f t="shared" si="14"/>
        <v>130</v>
      </c>
      <c r="C146" s="67">
        <f t="shared" si="13"/>
        <v>230156.51</v>
      </c>
      <c r="D146" s="82">
        <f t="shared" ref="D146:D209" si="15">IF(B146="","",IPMT($E$13/12,B146,$E$7,-$E$11,$E$12,0))</f>
        <v>1093.2434225</v>
      </c>
      <c r="E146" s="82">
        <f t="shared" ref="E146:E209" si="16">IF(B146="","",PPMT($E$13/12,B146,$E$7,-$E$11,$E$12,0))</f>
        <v>0</v>
      </c>
      <c r="F146" s="82">
        <f t="shared" ref="F146:F209" si="17">IF(B146="","",SUM(D146:E146))</f>
        <v>1093.2434225</v>
      </c>
      <c r="G146" s="67">
        <f t="shared" ref="G146:G209" si="18">IF(B146="","",SUM(C146)-SUM(E146))</f>
        <v>230156.51</v>
      </c>
    </row>
    <row r="147" spans="1:7" x14ac:dyDescent="0.25">
      <c r="A147" s="81">
        <f t="shared" ref="A147:A210" si="19">IF(B147="","",EDATE(A146,1))</f>
        <v>49735</v>
      </c>
      <c r="B147" s="73">
        <f t="shared" si="14"/>
        <v>131</v>
      </c>
      <c r="C147" s="67">
        <f t="shared" ref="C147:C210" si="20">IF(B147="","",G146)</f>
        <v>230156.51</v>
      </c>
      <c r="D147" s="82">
        <f t="shared" si="15"/>
        <v>1093.2434225</v>
      </c>
      <c r="E147" s="82">
        <f t="shared" si="16"/>
        <v>0</v>
      </c>
      <c r="F147" s="82">
        <f t="shared" si="17"/>
        <v>1093.2434225</v>
      </c>
      <c r="G147" s="67">
        <f t="shared" si="18"/>
        <v>230156.51</v>
      </c>
    </row>
    <row r="148" spans="1:7" x14ac:dyDescent="0.25">
      <c r="A148" s="81">
        <f t="shared" si="19"/>
        <v>49766</v>
      </c>
      <c r="B148" s="73">
        <f t="shared" ref="B148:B211" si="21">IF(B147="","",IF(SUM(B147)+1&lt;=$E$7,SUM(B147)+1,""))</f>
        <v>132</v>
      </c>
      <c r="C148" s="67">
        <f t="shared" si="20"/>
        <v>230156.51</v>
      </c>
      <c r="D148" s="82">
        <f t="shared" si="15"/>
        <v>1093.2434225</v>
      </c>
      <c r="E148" s="82">
        <f t="shared" si="16"/>
        <v>0</v>
      </c>
      <c r="F148" s="82">
        <f t="shared" si="17"/>
        <v>1093.2434225</v>
      </c>
      <c r="G148" s="67">
        <f t="shared" si="18"/>
        <v>230156.51</v>
      </c>
    </row>
    <row r="149" spans="1:7" x14ac:dyDescent="0.25">
      <c r="A149" s="81">
        <f t="shared" si="19"/>
        <v>49796</v>
      </c>
      <c r="B149" s="73">
        <f t="shared" si="21"/>
        <v>133</v>
      </c>
      <c r="C149" s="67">
        <f t="shared" si="20"/>
        <v>230156.51</v>
      </c>
      <c r="D149" s="82">
        <f t="shared" si="15"/>
        <v>1093.2434225</v>
      </c>
      <c r="E149" s="82">
        <f t="shared" si="16"/>
        <v>0</v>
      </c>
      <c r="F149" s="82">
        <f t="shared" si="17"/>
        <v>1093.2434225</v>
      </c>
      <c r="G149" s="67">
        <f t="shared" si="18"/>
        <v>230156.51</v>
      </c>
    </row>
    <row r="150" spans="1:7" x14ac:dyDescent="0.25">
      <c r="A150" s="81">
        <f t="shared" si="19"/>
        <v>49827</v>
      </c>
      <c r="B150" s="73">
        <f t="shared" si="21"/>
        <v>134</v>
      </c>
      <c r="C150" s="67">
        <f t="shared" si="20"/>
        <v>230156.51</v>
      </c>
      <c r="D150" s="82">
        <f t="shared" si="15"/>
        <v>1093.2434225</v>
      </c>
      <c r="E150" s="82">
        <f t="shared" si="16"/>
        <v>0</v>
      </c>
      <c r="F150" s="82">
        <f t="shared" si="17"/>
        <v>1093.2434225</v>
      </c>
      <c r="G150" s="67">
        <f t="shared" si="18"/>
        <v>230156.51</v>
      </c>
    </row>
    <row r="151" spans="1:7" x14ac:dyDescent="0.25">
      <c r="A151" s="81">
        <f t="shared" si="19"/>
        <v>49857</v>
      </c>
      <c r="B151" s="73">
        <f t="shared" si="21"/>
        <v>135</v>
      </c>
      <c r="C151" s="67">
        <f t="shared" si="20"/>
        <v>230156.51</v>
      </c>
      <c r="D151" s="82">
        <f t="shared" si="15"/>
        <v>1093.2434225</v>
      </c>
      <c r="E151" s="82">
        <f t="shared" si="16"/>
        <v>0</v>
      </c>
      <c r="F151" s="82">
        <f t="shared" si="17"/>
        <v>1093.2434225</v>
      </c>
      <c r="G151" s="67">
        <f t="shared" si="18"/>
        <v>230156.51</v>
      </c>
    </row>
    <row r="152" spans="1:7" x14ac:dyDescent="0.25">
      <c r="A152" s="81">
        <f t="shared" si="19"/>
        <v>49888</v>
      </c>
      <c r="B152" s="73">
        <f t="shared" si="21"/>
        <v>136</v>
      </c>
      <c r="C152" s="67">
        <f t="shared" si="20"/>
        <v>230156.51</v>
      </c>
      <c r="D152" s="82">
        <f t="shared" si="15"/>
        <v>1093.2434225</v>
      </c>
      <c r="E152" s="82">
        <f t="shared" si="16"/>
        <v>0</v>
      </c>
      <c r="F152" s="82">
        <f t="shared" si="17"/>
        <v>1093.2434225</v>
      </c>
      <c r="G152" s="67">
        <f t="shared" si="18"/>
        <v>230156.51</v>
      </c>
    </row>
    <row r="153" spans="1:7" x14ac:dyDescent="0.25">
      <c r="A153" s="81">
        <f t="shared" si="19"/>
        <v>49919</v>
      </c>
      <c r="B153" s="73">
        <f t="shared" si="21"/>
        <v>137</v>
      </c>
      <c r="C153" s="67">
        <f t="shared" si="20"/>
        <v>230156.51</v>
      </c>
      <c r="D153" s="82">
        <f t="shared" si="15"/>
        <v>1093.2434225</v>
      </c>
      <c r="E153" s="82">
        <f t="shared" si="16"/>
        <v>0</v>
      </c>
      <c r="F153" s="82">
        <f t="shared" si="17"/>
        <v>1093.2434225</v>
      </c>
      <c r="G153" s="67">
        <f t="shared" si="18"/>
        <v>230156.51</v>
      </c>
    </row>
    <row r="154" spans="1:7" x14ac:dyDescent="0.25">
      <c r="A154" s="81">
        <f t="shared" si="19"/>
        <v>49949</v>
      </c>
      <c r="B154" s="73">
        <f t="shared" si="21"/>
        <v>138</v>
      </c>
      <c r="C154" s="67">
        <f t="shared" si="20"/>
        <v>230156.51</v>
      </c>
      <c r="D154" s="82">
        <f t="shared" si="15"/>
        <v>1093.2434225</v>
      </c>
      <c r="E154" s="82">
        <f t="shared" si="16"/>
        <v>0</v>
      </c>
      <c r="F154" s="82">
        <f t="shared" si="17"/>
        <v>1093.2434225</v>
      </c>
      <c r="G154" s="67">
        <f t="shared" si="18"/>
        <v>230156.51</v>
      </c>
    </row>
    <row r="155" spans="1:7" x14ac:dyDescent="0.25">
      <c r="A155" s="81">
        <f t="shared" si="19"/>
        <v>49980</v>
      </c>
      <c r="B155" s="73">
        <f t="shared" si="21"/>
        <v>139</v>
      </c>
      <c r="C155" s="67">
        <f t="shared" si="20"/>
        <v>230156.51</v>
      </c>
      <c r="D155" s="82">
        <f t="shared" si="15"/>
        <v>1093.2434225</v>
      </c>
      <c r="E155" s="82">
        <f t="shared" si="16"/>
        <v>0</v>
      </c>
      <c r="F155" s="82">
        <f t="shared" si="17"/>
        <v>1093.2434225</v>
      </c>
      <c r="G155" s="67">
        <f t="shared" si="18"/>
        <v>230156.51</v>
      </c>
    </row>
    <row r="156" spans="1:7" x14ac:dyDescent="0.25">
      <c r="A156" s="81">
        <f t="shared" si="19"/>
        <v>50010</v>
      </c>
      <c r="B156" s="73">
        <f t="shared" si="21"/>
        <v>140</v>
      </c>
      <c r="C156" s="67">
        <f t="shared" si="20"/>
        <v>230156.51</v>
      </c>
      <c r="D156" s="82">
        <f t="shared" si="15"/>
        <v>1093.2434225</v>
      </c>
      <c r="E156" s="82">
        <f t="shared" si="16"/>
        <v>0</v>
      </c>
      <c r="F156" s="82">
        <f t="shared" si="17"/>
        <v>1093.2434225</v>
      </c>
      <c r="G156" s="67">
        <f t="shared" si="18"/>
        <v>230156.51</v>
      </c>
    </row>
    <row r="157" spans="1:7" x14ac:dyDescent="0.25">
      <c r="A157" s="81">
        <f t="shared" si="19"/>
        <v>50041</v>
      </c>
      <c r="B157" s="73">
        <f t="shared" si="21"/>
        <v>141</v>
      </c>
      <c r="C157" s="67">
        <f t="shared" si="20"/>
        <v>230156.51</v>
      </c>
      <c r="D157" s="82">
        <f t="shared" si="15"/>
        <v>1093.2434225</v>
      </c>
      <c r="E157" s="82">
        <f t="shared" si="16"/>
        <v>0</v>
      </c>
      <c r="F157" s="82">
        <f t="shared" si="17"/>
        <v>1093.2434225</v>
      </c>
      <c r="G157" s="67">
        <f t="shared" si="18"/>
        <v>230156.51</v>
      </c>
    </row>
    <row r="158" spans="1:7" x14ac:dyDescent="0.25">
      <c r="A158" s="81">
        <f t="shared" si="19"/>
        <v>50072</v>
      </c>
      <c r="B158" s="73">
        <f t="shared" si="21"/>
        <v>142</v>
      </c>
      <c r="C158" s="67">
        <f t="shared" si="20"/>
        <v>230156.51</v>
      </c>
      <c r="D158" s="82">
        <f t="shared" si="15"/>
        <v>1093.2434225</v>
      </c>
      <c r="E158" s="82">
        <f t="shared" si="16"/>
        <v>0</v>
      </c>
      <c r="F158" s="82">
        <f t="shared" si="17"/>
        <v>1093.2434225</v>
      </c>
      <c r="G158" s="67">
        <f t="shared" si="18"/>
        <v>230156.51</v>
      </c>
    </row>
    <row r="159" spans="1:7" x14ac:dyDescent="0.25">
      <c r="A159" s="81">
        <f t="shared" si="19"/>
        <v>50100</v>
      </c>
      <c r="B159" s="73">
        <f t="shared" si="21"/>
        <v>143</v>
      </c>
      <c r="C159" s="67">
        <f t="shared" si="20"/>
        <v>230156.51</v>
      </c>
      <c r="D159" s="82">
        <f t="shared" si="15"/>
        <v>1093.2434225</v>
      </c>
      <c r="E159" s="82">
        <f t="shared" si="16"/>
        <v>0</v>
      </c>
      <c r="F159" s="82">
        <f t="shared" si="17"/>
        <v>1093.2434225</v>
      </c>
      <c r="G159" s="67">
        <f t="shared" si="18"/>
        <v>230156.51</v>
      </c>
    </row>
    <row r="160" spans="1:7" x14ac:dyDescent="0.25">
      <c r="A160" s="81">
        <f t="shared" si="19"/>
        <v>50131</v>
      </c>
      <c r="B160" s="73">
        <f t="shared" si="21"/>
        <v>144</v>
      </c>
      <c r="C160" s="67">
        <f t="shared" si="20"/>
        <v>230156.51</v>
      </c>
      <c r="D160" s="82">
        <f t="shared" si="15"/>
        <v>1093.2434225</v>
      </c>
      <c r="E160" s="82">
        <f t="shared" si="16"/>
        <v>0</v>
      </c>
      <c r="F160" s="82">
        <f t="shared" si="17"/>
        <v>1093.2434225</v>
      </c>
      <c r="G160" s="67">
        <f t="shared" si="18"/>
        <v>230156.51</v>
      </c>
    </row>
    <row r="161" spans="1:7" x14ac:dyDescent="0.25">
      <c r="A161" s="81">
        <f t="shared" si="19"/>
        <v>50161</v>
      </c>
      <c r="B161" s="73">
        <f t="shared" si="21"/>
        <v>145</v>
      </c>
      <c r="C161" s="67">
        <f t="shared" si="20"/>
        <v>230156.51</v>
      </c>
      <c r="D161" s="82">
        <f t="shared" si="15"/>
        <v>1093.2434225</v>
      </c>
      <c r="E161" s="82">
        <f t="shared" si="16"/>
        <v>0</v>
      </c>
      <c r="F161" s="82">
        <f t="shared" si="17"/>
        <v>1093.2434225</v>
      </c>
      <c r="G161" s="67">
        <f t="shared" si="18"/>
        <v>230156.51</v>
      </c>
    </row>
    <row r="162" spans="1:7" x14ac:dyDescent="0.25">
      <c r="A162" s="81">
        <f t="shared" si="19"/>
        <v>50192</v>
      </c>
      <c r="B162" s="73">
        <f t="shared" si="21"/>
        <v>146</v>
      </c>
      <c r="C162" s="67">
        <f t="shared" si="20"/>
        <v>230156.51</v>
      </c>
      <c r="D162" s="82">
        <f t="shared" si="15"/>
        <v>1093.2434225</v>
      </c>
      <c r="E162" s="82">
        <f t="shared" si="16"/>
        <v>0</v>
      </c>
      <c r="F162" s="82">
        <f t="shared" si="17"/>
        <v>1093.2434225</v>
      </c>
      <c r="G162" s="67">
        <f t="shared" si="18"/>
        <v>230156.51</v>
      </c>
    </row>
    <row r="163" spans="1:7" x14ac:dyDescent="0.25">
      <c r="A163" s="81">
        <f t="shared" si="19"/>
        <v>50222</v>
      </c>
      <c r="B163" s="73">
        <f t="shared" si="21"/>
        <v>147</v>
      </c>
      <c r="C163" s="67">
        <f t="shared" si="20"/>
        <v>230156.51</v>
      </c>
      <c r="D163" s="82">
        <f t="shared" si="15"/>
        <v>1093.2434225</v>
      </c>
      <c r="E163" s="82">
        <f t="shared" si="16"/>
        <v>0</v>
      </c>
      <c r="F163" s="82">
        <f t="shared" si="17"/>
        <v>1093.2434225</v>
      </c>
      <c r="G163" s="67">
        <f t="shared" si="18"/>
        <v>230156.51</v>
      </c>
    </row>
    <row r="164" spans="1:7" x14ac:dyDescent="0.25">
      <c r="A164" s="81">
        <f t="shared" si="19"/>
        <v>50253</v>
      </c>
      <c r="B164" s="73">
        <f t="shared" si="21"/>
        <v>148</v>
      </c>
      <c r="C164" s="67">
        <f t="shared" si="20"/>
        <v>230156.51</v>
      </c>
      <c r="D164" s="82">
        <f t="shared" si="15"/>
        <v>1093.2434225</v>
      </c>
      <c r="E164" s="82">
        <f t="shared" si="16"/>
        <v>0</v>
      </c>
      <c r="F164" s="82">
        <f t="shared" si="17"/>
        <v>1093.2434225</v>
      </c>
      <c r="G164" s="67">
        <f t="shared" si="18"/>
        <v>230156.51</v>
      </c>
    </row>
    <row r="165" spans="1:7" x14ac:dyDescent="0.25">
      <c r="A165" s="81">
        <f t="shared" si="19"/>
        <v>50284</v>
      </c>
      <c r="B165" s="73">
        <f t="shared" si="21"/>
        <v>149</v>
      </c>
      <c r="C165" s="67">
        <f t="shared" si="20"/>
        <v>230156.51</v>
      </c>
      <c r="D165" s="82">
        <f t="shared" si="15"/>
        <v>1093.2434225</v>
      </c>
      <c r="E165" s="82">
        <f t="shared" si="16"/>
        <v>0</v>
      </c>
      <c r="F165" s="82">
        <f t="shared" si="17"/>
        <v>1093.2434225</v>
      </c>
      <c r="G165" s="67">
        <f t="shared" si="18"/>
        <v>230156.51</v>
      </c>
    </row>
    <row r="166" spans="1:7" x14ac:dyDescent="0.25">
      <c r="A166" s="81">
        <f t="shared" si="19"/>
        <v>50314</v>
      </c>
      <c r="B166" s="73">
        <f t="shared" si="21"/>
        <v>150</v>
      </c>
      <c r="C166" s="67">
        <f t="shared" si="20"/>
        <v>230156.51</v>
      </c>
      <c r="D166" s="82">
        <f t="shared" si="15"/>
        <v>1093.2434225</v>
      </c>
      <c r="E166" s="82">
        <f t="shared" si="16"/>
        <v>0</v>
      </c>
      <c r="F166" s="82">
        <f t="shared" si="17"/>
        <v>1093.2434225</v>
      </c>
      <c r="G166" s="67">
        <f t="shared" si="18"/>
        <v>230156.51</v>
      </c>
    </row>
    <row r="167" spans="1:7" x14ac:dyDescent="0.25">
      <c r="A167" s="81">
        <f t="shared" si="19"/>
        <v>50345</v>
      </c>
      <c r="B167" s="73">
        <f t="shared" si="21"/>
        <v>151</v>
      </c>
      <c r="C167" s="67">
        <f t="shared" si="20"/>
        <v>230156.51</v>
      </c>
      <c r="D167" s="82">
        <f t="shared" si="15"/>
        <v>1093.2434225</v>
      </c>
      <c r="E167" s="82">
        <f t="shared" si="16"/>
        <v>0</v>
      </c>
      <c r="F167" s="82">
        <f t="shared" si="17"/>
        <v>1093.2434225</v>
      </c>
      <c r="G167" s="67">
        <f t="shared" si="18"/>
        <v>230156.51</v>
      </c>
    </row>
    <row r="168" spans="1:7" x14ac:dyDescent="0.25">
      <c r="A168" s="81">
        <f t="shared" si="19"/>
        <v>50375</v>
      </c>
      <c r="B168" s="73">
        <f t="shared" si="21"/>
        <v>152</v>
      </c>
      <c r="C168" s="67">
        <f t="shared" si="20"/>
        <v>230156.51</v>
      </c>
      <c r="D168" s="82">
        <f t="shared" si="15"/>
        <v>1093.2434225</v>
      </c>
      <c r="E168" s="82">
        <f t="shared" si="16"/>
        <v>0</v>
      </c>
      <c r="F168" s="82">
        <f t="shared" si="17"/>
        <v>1093.2434225</v>
      </c>
      <c r="G168" s="67">
        <f t="shared" si="18"/>
        <v>230156.51</v>
      </c>
    </row>
    <row r="169" spans="1:7" x14ac:dyDescent="0.25">
      <c r="A169" s="81">
        <f t="shared" si="19"/>
        <v>50406</v>
      </c>
      <c r="B169" s="73">
        <f t="shared" si="21"/>
        <v>153</v>
      </c>
      <c r="C169" s="67">
        <f t="shared" si="20"/>
        <v>230156.51</v>
      </c>
      <c r="D169" s="82">
        <f t="shared" si="15"/>
        <v>1093.2434225</v>
      </c>
      <c r="E169" s="82">
        <f t="shared" si="16"/>
        <v>0</v>
      </c>
      <c r="F169" s="82">
        <f t="shared" si="17"/>
        <v>1093.2434225</v>
      </c>
      <c r="G169" s="67">
        <f t="shared" si="18"/>
        <v>230156.51</v>
      </c>
    </row>
    <row r="170" spans="1:7" x14ac:dyDescent="0.25">
      <c r="A170" s="81">
        <f t="shared" si="19"/>
        <v>50437</v>
      </c>
      <c r="B170" s="73">
        <f t="shared" si="21"/>
        <v>154</v>
      </c>
      <c r="C170" s="67">
        <f t="shared" si="20"/>
        <v>230156.51</v>
      </c>
      <c r="D170" s="82">
        <f t="shared" si="15"/>
        <v>1093.2434225</v>
      </c>
      <c r="E170" s="82">
        <f t="shared" si="16"/>
        <v>0</v>
      </c>
      <c r="F170" s="82">
        <f t="shared" si="17"/>
        <v>1093.2434225</v>
      </c>
      <c r="G170" s="67">
        <f t="shared" si="18"/>
        <v>230156.51</v>
      </c>
    </row>
    <row r="171" spans="1:7" x14ac:dyDescent="0.25">
      <c r="A171" s="81">
        <f t="shared" si="19"/>
        <v>50465</v>
      </c>
      <c r="B171" s="73">
        <f t="shared" si="21"/>
        <v>155</v>
      </c>
      <c r="C171" s="67">
        <f t="shared" si="20"/>
        <v>230156.51</v>
      </c>
      <c r="D171" s="82">
        <f t="shared" si="15"/>
        <v>1093.2434225</v>
      </c>
      <c r="E171" s="82">
        <f t="shared" si="16"/>
        <v>0</v>
      </c>
      <c r="F171" s="82">
        <f t="shared" si="17"/>
        <v>1093.2434225</v>
      </c>
      <c r="G171" s="67">
        <f t="shared" si="18"/>
        <v>230156.51</v>
      </c>
    </row>
    <row r="172" spans="1:7" x14ac:dyDescent="0.25">
      <c r="A172" s="81">
        <f t="shared" si="19"/>
        <v>50496</v>
      </c>
      <c r="B172" s="73">
        <f t="shared" si="21"/>
        <v>156</v>
      </c>
      <c r="C172" s="67">
        <f t="shared" si="20"/>
        <v>230156.51</v>
      </c>
      <c r="D172" s="82">
        <f t="shared" si="15"/>
        <v>1093.2434225</v>
      </c>
      <c r="E172" s="82">
        <f t="shared" si="16"/>
        <v>0</v>
      </c>
      <c r="F172" s="82">
        <f t="shared" si="17"/>
        <v>1093.2434225</v>
      </c>
      <c r="G172" s="67">
        <f t="shared" si="18"/>
        <v>230156.51</v>
      </c>
    </row>
    <row r="173" spans="1:7" x14ac:dyDescent="0.25">
      <c r="A173" s="81">
        <f t="shared" si="19"/>
        <v>50526</v>
      </c>
      <c r="B173" s="73">
        <f t="shared" si="21"/>
        <v>157</v>
      </c>
      <c r="C173" s="67">
        <f t="shared" si="20"/>
        <v>230156.51</v>
      </c>
      <c r="D173" s="82">
        <f t="shared" si="15"/>
        <v>1093.2434225</v>
      </c>
      <c r="E173" s="82">
        <f t="shared" si="16"/>
        <v>0</v>
      </c>
      <c r="F173" s="82">
        <f t="shared" si="17"/>
        <v>1093.2434225</v>
      </c>
      <c r="G173" s="67">
        <f t="shared" si="18"/>
        <v>230156.51</v>
      </c>
    </row>
    <row r="174" spans="1:7" x14ac:dyDescent="0.25">
      <c r="A174" s="81">
        <f t="shared" si="19"/>
        <v>50557</v>
      </c>
      <c r="B174" s="73">
        <f t="shared" si="21"/>
        <v>158</v>
      </c>
      <c r="C174" s="67">
        <f t="shared" si="20"/>
        <v>230156.51</v>
      </c>
      <c r="D174" s="82">
        <f t="shared" si="15"/>
        <v>1093.2434225</v>
      </c>
      <c r="E174" s="82">
        <f t="shared" si="16"/>
        <v>0</v>
      </c>
      <c r="F174" s="82">
        <f t="shared" si="17"/>
        <v>1093.2434225</v>
      </c>
      <c r="G174" s="67">
        <f t="shared" si="18"/>
        <v>230156.51</v>
      </c>
    </row>
    <row r="175" spans="1:7" x14ac:dyDescent="0.25">
      <c r="A175" s="81">
        <f t="shared" si="19"/>
        <v>50587</v>
      </c>
      <c r="B175" s="73">
        <f t="shared" si="21"/>
        <v>159</v>
      </c>
      <c r="C175" s="67">
        <f t="shared" si="20"/>
        <v>230156.51</v>
      </c>
      <c r="D175" s="82">
        <f t="shared" si="15"/>
        <v>1093.2434225</v>
      </c>
      <c r="E175" s="82">
        <f t="shared" si="16"/>
        <v>0</v>
      </c>
      <c r="F175" s="82">
        <f t="shared" si="17"/>
        <v>1093.2434225</v>
      </c>
      <c r="G175" s="67">
        <f t="shared" si="18"/>
        <v>230156.51</v>
      </c>
    </row>
    <row r="176" spans="1:7" x14ac:dyDescent="0.25">
      <c r="A176" s="81">
        <f t="shared" si="19"/>
        <v>50618</v>
      </c>
      <c r="B176" s="73">
        <f t="shared" si="21"/>
        <v>160</v>
      </c>
      <c r="C176" s="67">
        <f t="shared" si="20"/>
        <v>230156.51</v>
      </c>
      <c r="D176" s="82">
        <f t="shared" si="15"/>
        <v>1093.2434225</v>
      </c>
      <c r="E176" s="82">
        <f t="shared" si="16"/>
        <v>0</v>
      </c>
      <c r="F176" s="82">
        <f t="shared" si="17"/>
        <v>1093.2434225</v>
      </c>
      <c r="G176" s="67">
        <f t="shared" si="18"/>
        <v>230156.51</v>
      </c>
    </row>
    <row r="177" spans="1:7" x14ac:dyDescent="0.25">
      <c r="A177" s="81">
        <f t="shared" si="19"/>
        <v>50649</v>
      </c>
      <c r="B177" s="73">
        <f t="shared" si="21"/>
        <v>161</v>
      </c>
      <c r="C177" s="67">
        <f t="shared" si="20"/>
        <v>230156.51</v>
      </c>
      <c r="D177" s="82">
        <f t="shared" si="15"/>
        <v>1093.2434225</v>
      </c>
      <c r="E177" s="82">
        <f t="shared" si="16"/>
        <v>0</v>
      </c>
      <c r="F177" s="82">
        <f t="shared" si="17"/>
        <v>1093.2434225</v>
      </c>
      <c r="G177" s="67">
        <f t="shared" si="18"/>
        <v>230156.51</v>
      </c>
    </row>
    <row r="178" spans="1:7" x14ac:dyDescent="0.25">
      <c r="A178" s="81">
        <f t="shared" si="19"/>
        <v>50679</v>
      </c>
      <c r="B178" s="73">
        <f t="shared" si="21"/>
        <v>162</v>
      </c>
      <c r="C178" s="67">
        <f t="shared" si="20"/>
        <v>230156.51</v>
      </c>
      <c r="D178" s="82">
        <f t="shared" si="15"/>
        <v>1093.2434225</v>
      </c>
      <c r="E178" s="82">
        <f t="shared" si="16"/>
        <v>0</v>
      </c>
      <c r="F178" s="82">
        <f t="shared" si="17"/>
        <v>1093.2434225</v>
      </c>
      <c r="G178" s="67">
        <f t="shared" si="18"/>
        <v>230156.51</v>
      </c>
    </row>
    <row r="179" spans="1:7" x14ac:dyDescent="0.25">
      <c r="A179" s="81">
        <f t="shared" si="19"/>
        <v>50710</v>
      </c>
      <c r="B179" s="73">
        <f t="shared" si="21"/>
        <v>163</v>
      </c>
      <c r="C179" s="67">
        <f t="shared" si="20"/>
        <v>230156.51</v>
      </c>
      <c r="D179" s="82">
        <f t="shared" si="15"/>
        <v>1093.2434225</v>
      </c>
      <c r="E179" s="82">
        <f t="shared" si="16"/>
        <v>0</v>
      </c>
      <c r="F179" s="82">
        <f t="shared" si="17"/>
        <v>1093.2434225</v>
      </c>
      <c r="G179" s="67">
        <f t="shared" si="18"/>
        <v>230156.51</v>
      </c>
    </row>
    <row r="180" spans="1:7" x14ac:dyDescent="0.25">
      <c r="A180" s="81">
        <f t="shared" si="19"/>
        <v>50740</v>
      </c>
      <c r="B180" s="73">
        <f t="shared" si="21"/>
        <v>164</v>
      </c>
      <c r="C180" s="67">
        <f t="shared" si="20"/>
        <v>230156.51</v>
      </c>
      <c r="D180" s="82">
        <f t="shared" si="15"/>
        <v>1093.2434225</v>
      </c>
      <c r="E180" s="82">
        <f t="shared" si="16"/>
        <v>0</v>
      </c>
      <c r="F180" s="82">
        <f t="shared" si="17"/>
        <v>1093.2434225</v>
      </c>
      <c r="G180" s="67">
        <f t="shared" si="18"/>
        <v>230156.51</v>
      </c>
    </row>
    <row r="181" spans="1:7" x14ac:dyDescent="0.25">
      <c r="A181" s="81">
        <f t="shared" si="19"/>
        <v>50771</v>
      </c>
      <c r="B181" s="73">
        <f t="shared" si="21"/>
        <v>165</v>
      </c>
      <c r="C181" s="67">
        <f t="shared" si="20"/>
        <v>230156.51</v>
      </c>
      <c r="D181" s="82">
        <f t="shared" si="15"/>
        <v>1093.2434225</v>
      </c>
      <c r="E181" s="82">
        <f t="shared" si="16"/>
        <v>0</v>
      </c>
      <c r="F181" s="82">
        <f t="shared" si="17"/>
        <v>1093.2434225</v>
      </c>
      <c r="G181" s="67">
        <f t="shared" si="18"/>
        <v>230156.51</v>
      </c>
    </row>
    <row r="182" spans="1:7" x14ac:dyDescent="0.25">
      <c r="A182" s="81">
        <f t="shared" si="19"/>
        <v>50802</v>
      </c>
      <c r="B182" s="73">
        <f t="shared" si="21"/>
        <v>166</v>
      </c>
      <c r="C182" s="67">
        <f t="shared" si="20"/>
        <v>230156.51</v>
      </c>
      <c r="D182" s="82">
        <f t="shared" si="15"/>
        <v>1093.2434225</v>
      </c>
      <c r="E182" s="82">
        <f t="shared" si="16"/>
        <v>0</v>
      </c>
      <c r="F182" s="82">
        <f t="shared" si="17"/>
        <v>1093.2434225</v>
      </c>
      <c r="G182" s="67">
        <f t="shared" si="18"/>
        <v>230156.51</v>
      </c>
    </row>
    <row r="183" spans="1:7" x14ac:dyDescent="0.25">
      <c r="A183" s="81">
        <f t="shared" si="19"/>
        <v>50830</v>
      </c>
      <c r="B183" s="73">
        <f t="shared" si="21"/>
        <v>167</v>
      </c>
      <c r="C183" s="67">
        <f t="shared" si="20"/>
        <v>230156.51</v>
      </c>
      <c r="D183" s="82">
        <f t="shared" si="15"/>
        <v>1093.2434225</v>
      </c>
      <c r="E183" s="82">
        <f t="shared" si="16"/>
        <v>0</v>
      </c>
      <c r="F183" s="82">
        <f t="shared" si="17"/>
        <v>1093.2434225</v>
      </c>
      <c r="G183" s="67">
        <f t="shared" si="18"/>
        <v>230156.51</v>
      </c>
    </row>
    <row r="184" spans="1:7" x14ac:dyDescent="0.25">
      <c r="A184" s="81">
        <f t="shared" si="19"/>
        <v>50861</v>
      </c>
      <c r="B184" s="73">
        <f t="shared" si="21"/>
        <v>168</v>
      </c>
      <c r="C184" s="67">
        <f t="shared" si="20"/>
        <v>230156.51</v>
      </c>
      <c r="D184" s="82">
        <f t="shared" si="15"/>
        <v>1093.2434225</v>
      </c>
      <c r="E184" s="82">
        <f t="shared" si="16"/>
        <v>0</v>
      </c>
      <c r="F184" s="82">
        <f t="shared" si="17"/>
        <v>1093.2434225</v>
      </c>
      <c r="G184" s="67">
        <f t="shared" si="18"/>
        <v>230156.51</v>
      </c>
    </row>
    <row r="185" spans="1:7" x14ac:dyDescent="0.25">
      <c r="A185" s="81">
        <f t="shared" si="19"/>
        <v>50891</v>
      </c>
      <c r="B185" s="73">
        <f t="shared" si="21"/>
        <v>169</v>
      </c>
      <c r="C185" s="67">
        <f t="shared" si="20"/>
        <v>230156.51</v>
      </c>
      <c r="D185" s="82">
        <f t="shared" si="15"/>
        <v>1093.2434225</v>
      </c>
      <c r="E185" s="82">
        <f t="shared" si="16"/>
        <v>0</v>
      </c>
      <c r="F185" s="82">
        <f t="shared" si="17"/>
        <v>1093.2434225</v>
      </c>
      <c r="G185" s="67">
        <f t="shared" si="18"/>
        <v>230156.51</v>
      </c>
    </row>
    <row r="186" spans="1:7" x14ac:dyDescent="0.25">
      <c r="A186" s="81">
        <f t="shared" si="19"/>
        <v>50922</v>
      </c>
      <c r="B186" s="73">
        <f t="shared" si="21"/>
        <v>170</v>
      </c>
      <c r="C186" s="67">
        <f t="shared" si="20"/>
        <v>230156.51</v>
      </c>
      <c r="D186" s="82">
        <f t="shared" si="15"/>
        <v>1093.2434225</v>
      </c>
      <c r="E186" s="82">
        <f t="shared" si="16"/>
        <v>0</v>
      </c>
      <c r="F186" s="82">
        <f t="shared" si="17"/>
        <v>1093.2434225</v>
      </c>
      <c r="G186" s="67">
        <f t="shared" si="18"/>
        <v>230156.51</v>
      </c>
    </row>
    <row r="187" spans="1:7" x14ac:dyDescent="0.25">
      <c r="A187" s="81">
        <f t="shared" si="19"/>
        <v>50952</v>
      </c>
      <c r="B187" s="73">
        <f t="shared" si="21"/>
        <v>171</v>
      </c>
      <c r="C187" s="67">
        <f t="shared" si="20"/>
        <v>230156.51</v>
      </c>
      <c r="D187" s="82">
        <f t="shared" si="15"/>
        <v>1093.2434225</v>
      </c>
      <c r="E187" s="82">
        <f t="shared" si="16"/>
        <v>0</v>
      </c>
      <c r="F187" s="82">
        <f t="shared" si="17"/>
        <v>1093.2434225</v>
      </c>
      <c r="G187" s="67">
        <f t="shared" si="18"/>
        <v>230156.51</v>
      </c>
    </row>
    <row r="188" spans="1:7" x14ac:dyDescent="0.25">
      <c r="A188" s="81">
        <f t="shared" si="19"/>
        <v>50983</v>
      </c>
      <c r="B188" s="73">
        <f t="shared" si="21"/>
        <v>172</v>
      </c>
      <c r="C188" s="67">
        <f t="shared" si="20"/>
        <v>230156.51</v>
      </c>
      <c r="D188" s="82">
        <f t="shared" si="15"/>
        <v>1093.2434225</v>
      </c>
      <c r="E188" s="82">
        <f t="shared" si="16"/>
        <v>0</v>
      </c>
      <c r="F188" s="82">
        <f t="shared" si="17"/>
        <v>1093.2434225</v>
      </c>
      <c r="G188" s="67">
        <f t="shared" si="18"/>
        <v>230156.51</v>
      </c>
    </row>
    <row r="189" spans="1:7" x14ac:dyDescent="0.25">
      <c r="A189" s="81">
        <f t="shared" si="19"/>
        <v>51014</v>
      </c>
      <c r="B189" s="73">
        <f t="shared" si="21"/>
        <v>173</v>
      </c>
      <c r="C189" s="67">
        <f t="shared" si="20"/>
        <v>230156.51</v>
      </c>
      <c r="D189" s="82">
        <f t="shared" si="15"/>
        <v>1093.2434225</v>
      </c>
      <c r="E189" s="82">
        <f t="shared" si="16"/>
        <v>0</v>
      </c>
      <c r="F189" s="82">
        <f t="shared" si="17"/>
        <v>1093.2434225</v>
      </c>
      <c r="G189" s="67">
        <f t="shared" si="18"/>
        <v>230156.51</v>
      </c>
    </row>
    <row r="190" spans="1:7" x14ac:dyDescent="0.25">
      <c r="A190" s="81">
        <f t="shared" si="19"/>
        <v>51044</v>
      </c>
      <c r="B190" s="73">
        <f t="shared" si="21"/>
        <v>174</v>
      </c>
      <c r="C190" s="67">
        <f t="shared" si="20"/>
        <v>230156.51</v>
      </c>
      <c r="D190" s="82">
        <f t="shared" si="15"/>
        <v>1093.2434225</v>
      </c>
      <c r="E190" s="82">
        <f t="shared" si="16"/>
        <v>0</v>
      </c>
      <c r="F190" s="82">
        <f t="shared" si="17"/>
        <v>1093.2434225</v>
      </c>
      <c r="G190" s="67">
        <f t="shared" si="18"/>
        <v>230156.51</v>
      </c>
    </row>
    <row r="191" spans="1:7" x14ac:dyDescent="0.25">
      <c r="A191" s="81">
        <f t="shared" si="19"/>
        <v>51075</v>
      </c>
      <c r="B191" s="73">
        <f t="shared" si="21"/>
        <v>175</v>
      </c>
      <c r="C191" s="67">
        <f t="shared" si="20"/>
        <v>230156.51</v>
      </c>
      <c r="D191" s="82">
        <f t="shared" si="15"/>
        <v>1093.2434225</v>
      </c>
      <c r="E191" s="82">
        <f t="shared" si="16"/>
        <v>0</v>
      </c>
      <c r="F191" s="82">
        <f t="shared" si="17"/>
        <v>1093.2434225</v>
      </c>
      <c r="G191" s="67">
        <f t="shared" si="18"/>
        <v>230156.51</v>
      </c>
    </row>
    <row r="192" spans="1:7" x14ac:dyDescent="0.25">
      <c r="A192" s="81">
        <f t="shared" si="19"/>
        <v>51105</v>
      </c>
      <c r="B192" s="73">
        <f t="shared" si="21"/>
        <v>176</v>
      </c>
      <c r="C192" s="67">
        <f t="shared" si="20"/>
        <v>230156.51</v>
      </c>
      <c r="D192" s="82">
        <f t="shared" si="15"/>
        <v>1093.2434225</v>
      </c>
      <c r="E192" s="82">
        <f t="shared" si="16"/>
        <v>0</v>
      </c>
      <c r="F192" s="82">
        <f t="shared" si="17"/>
        <v>1093.2434225</v>
      </c>
      <c r="G192" s="67">
        <f t="shared" si="18"/>
        <v>230156.51</v>
      </c>
    </row>
    <row r="193" spans="1:7" x14ac:dyDescent="0.25">
      <c r="A193" s="81">
        <f t="shared" si="19"/>
        <v>51136</v>
      </c>
      <c r="B193" s="73">
        <f t="shared" si="21"/>
        <v>177</v>
      </c>
      <c r="C193" s="67">
        <f t="shared" si="20"/>
        <v>230156.51</v>
      </c>
      <c r="D193" s="82">
        <f t="shared" si="15"/>
        <v>1093.2434225</v>
      </c>
      <c r="E193" s="82">
        <f t="shared" si="16"/>
        <v>0</v>
      </c>
      <c r="F193" s="82">
        <f t="shared" si="17"/>
        <v>1093.2434225</v>
      </c>
      <c r="G193" s="67">
        <f t="shared" si="18"/>
        <v>230156.51</v>
      </c>
    </row>
    <row r="194" spans="1:7" x14ac:dyDescent="0.25">
      <c r="A194" s="81">
        <f t="shared" si="19"/>
        <v>51167</v>
      </c>
      <c r="B194" s="73">
        <f t="shared" si="21"/>
        <v>178</v>
      </c>
      <c r="C194" s="67">
        <f t="shared" si="20"/>
        <v>230156.51</v>
      </c>
      <c r="D194" s="82">
        <f t="shared" si="15"/>
        <v>1093.2434225</v>
      </c>
      <c r="E194" s="82">
        <f t="shared" si="16"/>
        <v>0</v>
      </c>
      <c r="F194" s="82">
        <f t="shared" si="17"/>
        <v>1093.2434225</v>
      </c>
      <c r="G194" s="67">
        <f t="shared" si="18"/>
        <v>230156.51</v>
      </c>
    </row>
    <row r="195" spans="1:7" x14ac:dyDescent="0.25">
      <c r="A195" s="81">
        <f t="shared" si="19"/>
        <v>51196</v>
      </c>
      <c r="B195" s="73">
        <f t="shared" si="21"/>
        <v>179</v>
      </c>
      <c r="C195" s="67">
        <f t="shared" si="20"/>
        <v>230156.51</v>
      </c>
      <c r="D195" s="82">
        <f t="shared" si="15"/>
        <v>1093.2434225</v>
      </c>
      <c r="E195" s="82">
        <f t="shared" si="16"/>
        <v>0</v>
      </c>
      <c r="F195" s="82">
        <f t="shared" si="17"/>
        <v>1093.2434225</v>
      </c>
      <c r="G195" s="67">
        <f t="shared" si="18"/>
        <v>230156.51</v>
      </c>
    </row>
    <row r="196" spans="1:7" x14ac:dyDescent="0.25">
      <c r="A196" s="81">
        <f t="shared" si="19"/>
        <v>51227</v>
      </c>
      <c r="B196" s="73">
        <f t="shared" si="21"/>
        <v>180</v>
      </c>
      <c r="C196" s="67">
        <f t="shared" si="20"/>
        <v>230156.51</v>
      </c>
      <c r="D196" s="82">
        <f t="shared" si="15"/>
        <v>1093.2434225</v>
      </c>
      <c r="E196" s="82">
        <f t="shared" si="16"/>
        <v>0</v>
      </c>
      <c r="F196" s="82">
        <f t="shared" si="17"/>
        <v>1093.2434225</v>
      </c>
      <c r="G196" s="67">
        <f t="shared" si="18"/>
        <v>230156.51</v>
      </c>
    </row>
    <row r="197" spans="1:7" x14ac:dyDescent="0.25">
      <c r="A197" s="81">
        <f t="shared" si="19"/>
        <v>51257</v>
      </c>
      <c r="B197" s="73">
        <f t="shared" si="21"/>
        <v>181</v>
      </c>
      <c r="C197" s="67">
        <f t="shared" si="20"/>
        <v>230156.51</v>
      </c>
      <c r="D197" s="82">
        <f t="shared" si="15"/>
        <v>1093.2434225</v>
      </c>
      <c r="E197" s="82">
        <f t="shared" si="16"/>
        <v>0</v>
      </c>
      <c r="F197" s="82">
        <f t="shared" si="17"/>
        <v>1093.2434225</v>
      </c>
      <c r="G197" s="67">
        <f t="shared" si="18"/>
        <v>230156.51</v>
      </c>
    </row>
    <row r="198" spans="1:7" x14ac:dyDescent="0.25">
      <c r="A198" s="81">
        <f t="shared" si="19"/>
        <v>51288</v>
      </c>
      <c r="B198" s="73">
        <f t="shared" si="21"/>
        <v>182</v>
      </c>
      <c r="C198" s="67">
        <f t="shared" si="20"/>
        <v>230156.51</v>
      </c>
      <c r="D198" s="82">
        <f t="shared" si="15"/>
        <v>1093.2434225</v>
      </c>
      <c r="E198" s="82">
        <f t="shared" si="16"/>
        <v>0</v>
      </c>
      <c r="F198" s="82">
        <f t="shared" si="17"/>
        <v>1093.2434225</v>
      </c>
      <c r="G198" s="67">
        <f t="shared" si="18"/>
        <v>230156.51</v>
      </c>
    </row>
    <row r="199" spans="1:7" x14ac:dyDescent="0.25">
      <c r="A199" s="81">
        <f t="shared" si="19"/>
        <v>51318</v>
      </c>
      <c r="B199" s="73">
        <f t="shared" si="21"/>
        <v>183</v>
      </c>
      <c r="C199" s="67">
        <f t="shared" si="20"/>
        <v>230156.51</v>
      </c>
      <c r="D199" s="82">
        <f t="shared" si="15"/>
        <v>1093.2434225</v>
      </c>
      <c r="E199" s="82">
        <f t="shared" si="16"/>
        <v>0</v>
      </c>
      <c r="F199" s="82">
        <f t="shared" si="17"/>
        <v>1093.2434225</v>
      </c>
      <c r="G199" s="67">
        <f t="shared" si="18"/>
        <v>230156.51</v>
      </c>
    </row>
    <row r="200" spans="1:7" x14ac:dyDescent="0.25">
      <c r="A200" s="81">
        <f t="shared" si="19"/>
        <v>51349</v>
      </c>
      <c r="B200" s="73">
        <f t="shared" si="21"/>
        <v>184</v>
      </c>
      <c r="C200" s="67">
        <f t="shared" si="20"/>
        <v>230156.51</v>
      </c>
      <c r="D200" s="82">
        <f t="shared" si="15"/>
        <v>1093.2434225</v>
      </c>
      <c r="E200" s="82">
        <f t="shared" si="16"/>
        <v>0</v>
      </c>
      <c r="F200" s="82">
        <f t="shared" si="17"/>
        <v>1093.2434225</v>
      </c>
      <c r="G200" s="67">
        <f t="shared" si="18"/>
        <v>230156.51</v>
      </c>
    </row>
    <row r="201" spans="1:7" x14ac:dyDescent="0.25">
      <c r="A201" s="81">
        <f t="shared" si="19"/>
        <v>51380</v>
      </c>
      <c r="B201" s="73">
        <f t="shared" si="21"/>
        <v>185</v>
      </c>
      <c r="C201" s="67">
        <f t="shared" si="20"/>
        <v>230156.51</v>
      </c>
      <c r="D201" s="82">
        <f t="shared" si="15"/>
        <v>1093.2434225</v>
      </c>
      <c r="E201" s="82">
        <f t="shared" si="16"/>
        <v>0</v>
      </c>
      <c r="F201" s="82">
        <f t="shared" si="17"/>
        <v>1093.2434225</v>
      </c>
      <c r="G201" s="67">
        <f t="shared" si="18"/>
        <v>230156.51</v>
      </c>
    </row>
    <row r="202" spans="1:7" x14ac:dyDescent="0.25">
      <c r="A202" s="81">
        <f t="shared" si="19"/>
        <v>51410</v>
      </c>
      <c r="B202" s="73">
        <f t="shared" si="21"/>
        <v>186</v>
      </c>
      <c r="C202" s="67">
        <f t="shared" si="20"/>
        <v>230156.51</v>
      </c>
      <c r="D202" s="82">
        <f t="shared" si="15"/>
        <v>1093.2434225</v>
      </c>
      <c r="E202" s="82">
        <f t="shared" si="16"/>
        <v>0</v>
      </c>
      <c r="F202" s="82">
        <f t="shared" si="17"/>
        <v>1093.2434225</v>
      </c>
      <c r="G202" s="67">
        <f t="shared" si="18"/>
        <v>230156.51</v>
      </c>
    </row>
    <row r="203" spans="1:7" x14ac:dyDescent="0.25">
      <c r="A203" s="81">
        <f t="shared" si="19"/>
        <v>51441</v>
      </c>
      <c r="B203" s="73">
        <f t="shared" si="21"/>
        <v>187</v>
      </c>
      <c r="C203" s="67">
        <f t="shared" si="20"/>
        <v>230156.51</v>
      </c>
      <c r="D203" s="82">
        <f t="shared" si="15"/>
        <v>1093.2434225</v>
      </c>
      <c r="E203" s="82">
        <f t="shared" si="16"/>
        <v>0</v>
      </c>
      <c r="F203" s="82">
        <f t="shared" si="17"/>
        <v>1093.2434225</v>
      </c>
      <c r="G203" s="67">
        <f t="shared" si="18"/>
        <v>230156.51</v>
      </c>
    </row>
    <row r="204" spans="1:7" x14ac:dyDescent="0.25">
      <c r="A204" s="81">
        <f t="shared" si="19"/>
        <v>51471</v>
      </c>
      <c r="B204" s="73">
        <f t="shared" si="21"/>
        <v>188</v>
      </c>
      <c r="C204" s="67">
        <f t="shared" si="20"/>
        <v>230156.51</v>
      </c>
      <c r="D204" s="82">
        <f t="shared" si="15"/>
        <v>1093.2434225</v>
      </c>
      <c r="E204" s="82">
        <f t="shared" si="16"/>
        <v>0</v>
      </c>
      <c r="F204" s="82">
        <f t="shared" si="17"/>
        <v>1093.2434225</v>
      </c>
      <c r="G204" s="67">
        <f t="shared" si="18"/>
        <v>230156.51</v>
      </c>
    </row>
    <row r="205" spans="1:7" x14ac:dyDescent="0.25">
      <c r="A205" s="81">
        <f t="shared" si="19"/>
        <v>51502</v>
      </c>
      <c r="B205" s="73">
        <f t="shared" si="21"/>
        <v>189</v>
      </c>
      <c r="C205" s="67">
        <f t="shared" si="20"/>
        <v>230156.51</v>
      </c>
      <c r="D205" s="82">
        <f t="shared" si="15"/>
        <v>1093.2434225</v>
      </c>
      <c r="E205" s="82">
        <f t="shared" si="16"/>
        <v>0</v>
      </c>
      <c r="F205" s="82">
        <f t="shared" si="17"/>
        <v>1093.2434225</v>
      </c>
      <c r="G205" s="67">
        <f t="shared" si="18"/>
        <v>230156.51</v>
      </c>
    </row>
    <row r="206" spans="1:7" x14ac:dyDescent="0.25">
      <c r="A206" s="81">
        <f>IF(B206="","",EDATE(A205,1))+2</f>
        <v>51535</v>
      </c>
      <c r="B206" s="73">
        <f t="shared" si="21"/>
        <v>190</v>
      </c>
      <c r="C206" s="67">
        <f t="shared" si="20"/>
        <v>230156.51</v>
      </c>
      <c r="D206" s="82">
        <f>IF(B206="","",IPMT($E$13/12,B206,$E$7,-$E$11,$E$12,0))*3/28</f>
        <v>117.13322383928572</v>
      </c>
      <c r="E206" s="82">
        <f t="shared" si="16"/>
        <v>0</v>
      </c>
      <c r="F206" s="82">
        <f t="shared" si="17"/>
        <v>117.13322383928572</v>
      </c>
      <c r="G206" s="67">
        <f t="shared" si="18"/>
        <v>230156.51</v>
      </c>
    </row>
    <row r="207" spans="1:7" x14ac:dyDescent="0.25">
      <c r="A207" s="81" t="str">
        <f t="shared" si="19"/>
        <v/>
      </c>
      <c r="B207" s="73" t="str">
        <f t="shared" si="21"/>
        <v/>
      </c>
      <c r="C207" s="67" t="str">
        <f t="shared" si="20"/>
        <v/>
      </c>
      <c r="D207" s="82" t="str">
        <f t="shared" si="15"/>
        <v/>
      </c>
      <c r="E207" s="82" t="str">
        <f t="shared" si="16"/>
        <v/>
      </c>
      <c r="F207" s="82" t="str">
        <f t="shared" si="17"/>
        <v/>
      </c>
      <c r="G207" s="67" t="str">
        <f t="shared" si="18"/>
        <v/>
      </c>
    </row>
    <row r="208" spans="1:7" x14ac:dyDescent="0.25">
      <c r="A208" s="81" t="str">
        <f t="shared" si="19"/>
        <v/>
      </c>
      <c r="B208" s="73" t="str">
        <f t="shared" si="21"/>
        <v/>
      </c>
      <c r="C208" s="67" t="str">
        <f t="shared" si="20"/>
        <v/>
      </c>
      <c r="D208" s="82" t="str">
        <f t="shared" si="15"/>
        <v/>
      </c>
      <c r="E208" s="82" t="str">
        <f t="shared" si="16"/>
        <v/>
      </c>
      <c r="F208" s="82" t="str">
        <f t="shared" si="17"/>
        <v/>
      </c>
      <c r="G208" s="67" t="str">
        <f t="shared" si="18"/>
        <v/>
      </c>
    </row>
    <row r="209" spans="1:7" x14ac:dyDescent="0.25">
      <c r="A209" s="81" t="str">
        <f t="shared" si="19"/>
        <v/>
      </c>
      <c r="B209" s="73" t="str">
        <f t="shared" si="21"/>
        <v/>
      </c>
      <c r="C209" s="67" t="str">
        <f t="shared" si="20"/>
        <v/>
      </c>
      <c r="D209" s="82" t="str">
        <f t="shared" si="15"/>
        <v/>
      </c>
      <c r="E209" s="82" t="str">
        <f t="shared" si="16"/>
        <v/>
      </c>
      <c r="F209" s="82" t="str">
        <f t="shared" si="17"/>
        <v/>
      </c>
      <c r="G209" s="67" t="str">
        <f t="shared" si="18"/>
        <v/>
      </c>
    </row>
    <row r="210" spans="1:7" x14ac:dyDescent="0.25">
      <c r="A210" s="81" t="str">
        <f t="shared" si="19"/>
        <v/>
      </c>
      <c r="B210" s="73" t="str">
        <f t="shared" si="21"/>
        <v/>
      </c>
      <c r="C210" s="67" t="str">
        <f t="shared" si="20"/>
        <v/>
      </c>
      <c r="D210" s="82" t="str">
        <f t="shared" ref="D210:D273" si="22">IF(B210="","",IPMT($E$13/12,B210,$E$7,-$E$11,$E$12,0))</f>
        <v/>
      </c>
      <c r="E210" s="82" t="str">
        <f t="shared" ref="E210:E273" si="23">IF(B210="","",PPMT($E$13/12,B210,$E$7,-$E$11,$E$12,0))</f>
        <v/>
      </c>
      <c r="F210" s="82" t="str">
        <f t="shared" ref="F210:F273" si="24">IF(B210="","",SUM(D210:E210))</f>
        <v/>
      </c>
      <c r="G210" s="67" t="str">
        <f t="shared" ref="G210:G273" si="25">IF(B210="","",SUM(C210)-SUM(E210))</f>
        <v/>
      </c>
    </row>
    <row r="211" spans="1:7" x14ac:dyDescent="0.25">
      <c r="A211" s="81" t="str">
        <f t="shared" ref="A211:A274" si="26">IF(B211="","",EDATE(A210,1))</f>
        <v/>
      </c>
      <c r="B211" s="73" t="str">
        <f t="shared" si="21"/>
        <v/>
      </c>
      <c r="C211" s="67" t="str">
        <f t="shared" ref="C211:C274" si="27">IF(B211="","",G210)</f>
        <v/>
      </c>
      <c r="D211" s="82" t="str">
        <f t="shared" si="22"/>
        <v/>
      </c>
      <c r="E211" s="82" t="str">
        <f t="shared" si="23"/>
        <v/>
      </c>
      <c r="F211" s="82" t="str">
        <f t="shared" si="24"/>
        <v/>
      </c>
      <c r="G211" s="67" t="str">
        <f t="shared" si="25"/>
        <v/>
      </c>
    </row>
    <row r="212" spans="1:7" x14ac:dyDescent="0.25">
      <c r="A212" s="81" t="str">
        <f t="shared" si="26"/>
        <v/>
      </c>
      <c r="B212" s="73" t="str">
        <f t="shared" ref="B212:B275" si="28">IF(B211="","",IF(SUM(B211)+1&lt;=$E$7,SUM(B211)+1,""))</f>
        <v/>
      </c>
      <c r="C212" s="67" t="str">
        <f t="shared" si="27"/>
        <v/>
      </c>
      <c r="D212" s="82" t="str">
        <f t="shared" si="22"/>
        <v/>
      </c>
      <c r="E212" s="82" t="str">
        <f t="shared" si="23"/>
        <v/>
      </c>
      <c r="F212" s="82" t="str">
        <f t="shared" si="24"/>
        <v/>
      </c>
      <c r="G212" s="67" t="str">
        <f t="shared" si="25"/>
        <v/>
      </c>
    </row>
    <row r="213" spans="1:7" x14ac:dyDescent="0.25">
      <c r="A213" s="81" t="str">
        <f t="shared" si="26"/>
        <v/>
      </c>
      <c r="B213" s="73" t="str">
        <f t="shared" si="28"/>
        <v/>
      </c>
      <c r="C213" s="67" t="str">
        <f t="shared" si="27"/>
        <v/>
      </c>
      <c r="D213" s="82" t="str">
        <f t="shared" si="22"/>
        <v/>
      </c>
      <c r="E213" s="82" t="str">
        <f t="shared" si="23"/>
        <v/>
      </c>
      <c r="F213" s="82" t="str">
        <f t="shared" si="24"/>
        <v/>
      </c>
      <c r="G213" s="67" t="str">
        <f t="shared" si="25"/>
        <v/>
      </c>
    </row>
    <row r="214" spans="1:7" x14ac:dyDescent="0.25">
      <c r="A214" s="81" t="str">
        <f t="shared" si="26"/>
        <v/>
      </c>
      <c r="B214" s="73" t="str">
        <f t="shared" si="28"/>
        <v/>
      </c>
      <c r="C214" s="67" t="str">
        <f t="shared" si="27"/>
        <v/>
      </c>
      <c r="D214" s="82" t="str">
        <f t="shared" si="22"/>
        <v/>
      </c>
      <c r="E214" s="82" t="str">
        <f t="shared" si="23"/>
        <v/>
      </c>
      <c r="F214" s="82" t="str">
        <f t="shared" si="24"/>
        <v/>
      </c>
      <c r="G214" s="67" t="str">
        <f t="shared" si="25"/>
        <v/>
      </c>
    </row>
    <row r="215" spans="1:7" x14ac:dyDescent="0.25">
      <c r="A215" s="81" t="str">
        <f t="shared" si="26"/>
        <v/>
      </c>
      <c r="B215" s="73" t="str">
        <f t="shared" si="28"/>
        <v/>
      </c>
      <c r="C215" s="67" t="str">
        <f t="shared" si="27"/>
        <v/>
      </c>
      <c r="D215" s="82" t="str">
        <f t="shared" si="22"/>
        <v/>
      </c>
      <c r="E215" s="82" t="str">
        <f t="shared" si="23"/>
        <v/>
      </c>
      <c r="F215" s="82" t="str">
        <f t="shared" si="24"/>
        <v/>
      </c>
      <c r="G215" s="67" t="str">
        <f t="shared" si="25"/>
        <v/>
      </c>
    </row>
    <row r="216" spans="1:7" x14ac:dyDescent="0.25">
      <c r="A216" s="81" t="str">
        <f t="shared" si="26"/>
        <v/>
      </c>
      <c r="B216" s="73" t="str">
        <f t="shared" si="28"/>
        <v/>
      </c>
      <c r="C216" s="67" t="str">
        <f t="shared" si="27"/>
        <v/>
      </c>
      <c r="D216" s="82" t="str">
        <f t="shared" si="22"/>
        <v/>
      </c>
      <c r="E216" s="82" t="str">
        <f t="shared" si="23"/>
        <v/>
      </c>
      <c r="F216" s="82" t="str">
        <f t="shared" si="24"/>
        <v/>
      </c>
      <c r="G216" s="67" t="str">
        <f t="shared" si="25"/>
        <v/>
      </c>
    </row>
    <row r="217" spans="1:7" x14ac:dyDescent="0.25">
      <c r="A217" s="81" t="str">
        <f t="shared" si="26"/>
        <v/>
      </c>
      <c r="B217" s="73" t="str">
        <f t="shared" si="28"/>
        <v/>
      </c>
      <c r="C217" s="67" t="str">
        <f t="shared" si="27"/>
        <v/>
      </c>
      <c r="D217" s="82" t="str">
        <f t="shared" si="22"/>
        <v/>
      </c>
      <c r="E217" s="82" t="str">
        <f t="shared" si="23"/>
        <v/>
      </c>
      <c r="F217" s="82" t="str">
        <f t="shared" si="24"/>
        <v/>
      </c>
      <c r="G217" s="67" t="str">
        <f t="shared" si="25"/>
        <v/>
      </c>
    </row>
    <row r="218" spans="1:7" x14ac:dyDescent="0.25">
      <c r="A218" s="81" t="str">
        <f t="shared" si="26"/>
        <v/>
      </c>
      <c r="B218" s="73" t="str">
        <f t="shared" si="28"/>
        <v/>
      </c>
      <c r="C218" s="67" t="str">
        <f t="shared" si="27"/>
        <v/>
      </c>
      <c r="D218" s="82" t="str">
        <f t="shared" si="22"/>
        <v/>
      </c>
      <c r="E218" s="82" t="str">
        <f t="shared" si="23"/>
        <v/>
      </c>
      <c r="F218" s="82" t="str">
        <f t="shared" si="24"/>
        <v/>
      </c>
      <c r="G218" s="67" t="str">
        <f t="shared" si="25"/>
        <v/>
      </c>
    </row>
    <row r="219" spans="1:7" x14ac:dyDescent="0.25">
      <c r="A219" s="81" t="str">
        <f t="shared" si="26"/>
        <v/>
      </c>
      <c r="B219" s="73" t="str">
        <f t="shared" si="28"/>
        <v/>
      </c>
      <c r="C219" s="67" t="str">
        <f t="shared" si="27"/>
        <v/>
      </c>
      <c r="D219" s="82" t="str">
        <f t="shared" si="22"/>
        <v/>
      </c>
      <c r="E219" s="82" t="str">
        <f t="shared" si="23"/>
        <v/>
      </c>
      <c r="F219" s="82" t="str">
        <f t="shared" si="24"/>
        <v/>
      </c>
      <c r="G219" s="67" t="str">
        <f t="shared" si="25"/>
        <v/>
      </c>
    </row>
    <row r="220" spans="1:7" x14ac:dyDescent="0.25">
      <c r="A220" s="81" t="str">
        <f t="shared" si="26"/>
        <v/>
      </c>
      <c r="B220" s="73" t="str">
        <f t="shared" si="28"/>
        <v/>
      </c>
      <c r="C220" s="67" t="str">
        <f t="shared" si="27"/>
        <v/>
      </c>
      <c r="D220" s="82" t="str">
        <f t="shared" si="22"/>
        <v/>
      </c>
      <c r="E220" s="82" t="str">
        <f t="shared" si="23"/>
        <v/>
      </c>
      <c r="F220" s="82" t="str">
        <f t="shared" si="24"/>
        <v/>
      </c>
      <c r="G220" s="67" t="str">
        <f t="shared" si="25"/>
        <v/>
      </c>
    </row>
    <row r="221" spans="1:7" x14ac:dyDescent="0.25">
      <c r="A221" s="81" t="str">
        <f t="shared" si="26"/>
        <v/>
      </c>
      <c r="B221" s="73" t="str">
        <f t="shared" si="28"/>
        <v/>
      </c>
      <c r="C221" s="67" t="str">
        <f t="shared" si="27"/>
        <v/>
      </c>
      <c r="D221" s="82" t="str">
        <f t="shared" si="22"/>
        <v/>
      </c>
      <c r="E221" s="82" t="str">
        <f t="shared" si="23"/>
        <v/>
      </c>
      <c r="F221" s="82" t="str">
        <f t="shared" si="24"/>
        <v/>
      </c>
      <c r="G221" s="67" t="str">
        <f t="shared" si="25"/>
        <v/>
      </c>
    </row>
    <row r="222" spans="1:7" x14ac:dyDescent="0.25">
      <c r="A222" s="81" t="str">
        <f t="shared" si="26"/>
        <v/>
      </c>
      <c r="B222" s="73" t="str">
        <f t="shared" si="28"/>
        <v/>
      </c>
      <c r="C222" s="67" t="str">
        <f t="shared" si="27"/>
        <v/>
      </c>
      <c r="D222" s="82" t="str">
        <f t="shared" si="22"/>
        <v/>
      </c>
      <c r="E222" s="82" t="str">
        <f t="shared" si="23"/>
        <v/>
      </c>
      <c r="F222" s="82" t="str">
        <f t="shared" si="24"/>
        <v/>
      </c>
      <c r="G222" s="67" t="str">
        <f t="shared" si="25"/>
        <v/>
      </c>
    </row>
    <row r="223" spans="1:7" x14ac:dyDescent="0.25">
      <c r="A223" s="81" t="str">
        <f t="shared" si="26"/>
        <v/>
      </c>
      <c r="B223" s="73" t="str">
        <f t="shared" si="28"/>
        <v/>
      </c>
      <c r="C223" s="67" t="str">
        <f t="shared" si="27"/>
        <v/>
      </c>
      <c r="D223" s="82" t="str">
        <f t="shared" si="22"/>
        <v/>
      </c>
      <c r="E223" s="82" t="str">
        <f t="shared" si="23"/>
        <v/>
      </c>
      <c r="F223" s="82" t="str">
        <f t="shared" si="24"/>
        <v/>
      </c>
      <c r="G223" s="67" t="str">
        <f t="shared" si="25"/>
        <v/>
      </c>
    </row>
    <row r="224" spans="1:7" x14ac:dyDescent="0.25">
      <c r="A224" s="81" t="str">
        <f t="shared" si="26"/>
        <v/>
      </c>
      <c r="B224" s="73" t="str">
        <f t="shared" si="28"/>
        <v/>
      </c>
      <c r="C224" s="67" t="str">
        <f t="shared" si="27"/>
        <v/>
      </c>
      <c r="D224" s="82" t="str">
        <f t="shared" si="22"/>
        <v/>
      </c>
      <c r="E224" s="82" t="str">
        <f t="shared" si="23"/>
        <v/>
      </c>
      <c r="F224" s="82" t="str">
        <f t="shared" si="24"/>
        <v/>
      </c>
      <c r="G224" s="67" t="str">
        <f t="shared" si="25"/>
        <v/>
      </c>
    </row>
    <row r="225" spans="1:7" x14ac:dyDescent="0.25">
      <c r="A225" s="81" t="str">
        <f t="shared" si="26"/>
        <v/>
      </c>
      <c r="B225" s="73" t="str">
        <f t="shared" si="28"/>
        <v/>
      </c>
      <c r="C225" s="67" t="str">
        <f t="shared" si="27"/>
        <v/>
      </c>
      <c r="D225" s="82" t="str">
        <f t="shared" si="22"/>
        <v/>
      </c>
      <c r="E225" s="82" t="str">
        <f t="shared" si="23"/>
        <v/>
      </c>
      <c r="F225" s="82" t="str">
        <f t="shared" si="24"/>
        <v/>
      </c>
      <c r="G225" s="67" t="str">
        <f t="shared" si="25"/>
        <v/>
      </c>
    </row>
    <row r="226" spans="1:7" x14ac:dyDescent="0.25">
      <c r="A226" s="81" t="str">
        <f t="shared" si="26"/>
        <v/>
      </c>
      <c r="B226" s="73" t="str">
        <f t="shared" si="28"/>
        <v/>
      </c>
      <c r="C226" s="67" t="str">
        <f t="shared" si="27"/>
        <v/>
      </c>
      <c r="D226" s="82" t="str">
        <f t="shared" si="22"/>
        <v/>
      </c>
      <c r="E226" s="82" t="str">
        <f t="shared" si="23"/>
        <v/>
      </c>
      <c r="F226" s="82" t="str">
        <f t="shared" si="24"/>
        <v/>
      </c>
      <c r="G226" s="67" t="str">
        <f t="shared" si="25"/>
        <v/>
      </c>
    </row>
    <row r="227" spans="1:7" x14ac:dyDescent="0.25">
      <c r="A227" s="81" t="str">
        <f t="shared" si="26"/>
        <v/>
      </c>
      <c r="B227" s="73" t="str">
        <f t="shared" si="28"/>
        <v/>
      </c>
      <c r="C227" s="67" t="str">
        <f t="shared" si="27"/>
        <v/>
      </c>
      <c r="D227" s="82" t="str">
        <f t="shared" si="22"/>
        <v/>
      </c>
      <c r="E227" s="82" t="str">
        <f t="shared" si="23"/>
        <v/>
      </c>
      <c r="F227" s="82" t="str">
        <f t="shared" si="24"/>
        <v/>
      </c>
      <c r="G227" s="67" t="str">
        <f t="shared" si="25"/>
        <v/>
      </c>
    </row>
    <row r="228" spans="1:7" x14ac:dyDescent="0.25">
      <c r="A228" s="81" t="str">
        <f t="shared" si="26"/>
        <v/>
      </c>
      <c r="B228" s="73" t="str">
        <f t="shared" si="28"/>
        <v/>
      </c>
      <c r="C228" s="67" t="str">
        <f t="shared" si="27"/>
        <v/>
      </c>
      <c r="D228" s="82" t="str">
        <f t="shared" si="22"/>
        <v/>
      </c>
      <c r="E228" s="82" t="str">
        <f t="shared" si="23"/>
        <v/>
      </c>
      <c r="F228" s="82" t="str">
        <f t="shared" si="24"/>
        <v/>
      </c>
      <c r="G228" s="67" t="str">
        <f t="shared" si="25"/>
        <v/>
      </c>
    </row>
    <row r="229" spans="1:7" x14ac:dyDescent="0.25">
      <c r="A229" s="81" t="str">
        <f t="shared" si="26"/>
        <v/>
      </c>
      <c r="B229" s="73" t="str">
        <f t="shared" si="28"/>
        <v/>
      </c>
      <c r="C229" s="67" t="str">
        <f t="shared" si="27"/>
        <v/>
      </c>
      <c r="D229" s="82" t="str">
        <f t="shared" si="22"/>
        <v/>
      </c>
      <c r="E229" s="82" t="str">
        <f t="shared" si="23"/>
        <v/>
      </c>
      <c r="F229" s="82" t="str">
        <f t="shared" si="24"/>
        <v/>
      </c>
      <c r="G229" s="67" t="str">
        <f t="shared" si="25"/>
        <v/>
      </c>
    </row>
    <row r="230" spans="1:7" x14ac:dyDescent="0.25">
      <c r="A230" s="81" t="str">
        <f t="shared" si="26"/>
        <v/>
      </c>
      <c r="B230" s="73" t="str">
        <f t="shared" si="28"/>
        <v/>
      </c>
      <c r="C230" s="67" t="str">
        <f t="shared" si="27"/>
        <v/>
      </c>
      <c r="D230" s="82" t="str">
        <f t="shared" si="22"/>
        <v/>
      </c>
      <c r="E230" s="82" t="str">
        <f t="shared" si="23"/>
        <v/>
      </c>
      <c r="F230" s="82" t="str">
        <f t="shared" si="24"/>
        <v/>
      </c>
      <c r="G230" s="67" t="str">
        <f t="shared" si="25"/>
        <v/>
      </c>
    </row>
    <row r="231" spans="1:7" x14ac:dyDescent="0.25">
      <c r="A231" s="81" t="str">
        <f t="shared" si="26"/>
        <v/>
      </c>
      <c r="B231" s="73" t="str">
        <f t="shared" si="28"/>
        <v/>
      </c>
      <c r="C231" s="67" t="str">
        <f t="shared" si="27"/>
        <v/>
      </c>
      <c r="D231" s="82" t="str">
        <f t="shared" si="22"/>
        <v/>
      </c>
      <c r="E231" s="82" t="str">
        <f t="shared" si="23"/>
        <v/>
      </c>
      <c r="F231" s="82" t="str">
        <f t="shared" si="24"/>
        <v/>
      </c>
      <c r="G231" s="67" t="str">
        <f t="shared" si="25"/>
        <v/>
      </c>
    </row>
    <row r="232" spans="1:7" x14ac:dyDescent="0.25">
      <c r="A232" s="81" t="str">
        <f t="shared" si="26"/>
        <v/>
      </c>
      <c r="B232" s="73" t="str">
        <f t="shared" si="28"/>
        <v/>
      </c>
      <c r="C232" s="67" t="str">
        <f t="shared" si="27"/>
        <v/>
      </c>
      <c r="D232" s="82" t="str">
        <f t="shared" si="22"/>
        <v/>
      </c>
      <c r="E232" s="82" t="str">
        <f t="shared" si="23"/>
        <v/>
      </c>
      <c r="F232" s="82" t="str">
        <f t="shared" si="24"/>
        <v/>
      </c>
      <c r="G232" s="67" t="str">
        <f t="shared" si="25"/>
        <v/>
      </c>
    </row>
    <row r="233" spans="1:7" x14ac:dyDescent="0.25">
      <c r="A233" s="81" t="str">
        <f t="shared" si="26"/>
        <v/>
      </c>
      <c r="B233" s="73" t="str">
        <f t="shared" si="28"/>
        <v/>
      </c>
      <c r="C233" s="67" t="str">
        <f t="shared" si="27"/>
        <v/>
      </c>
      <c r="D233" s="82" t="str">
        <f t="shared" si="22"/>
        <v/>
      </c>
      <c r="E233" s="82" t="str">
        <f t="shared" si="23"/>
        <v/>
      </c>
      <c r="F233" s="82" t="str">
        <f t="shared" si="24"/>
        <v/>
      </c>
      <c r="G233" s="67" t="str">
        <f t="shared" si="25"/>
        <v/>
      </c>
    </row>
    <row r="234" spans="1:7" x14ac:dyDescent="0.25">
      <c r="A234" s="81" t="str">
        <f t="shared" si="26"/>
        <v/>
      </c>
      <c r="B234" s="73" t="str">
        <f t="shared" si="28"/>
        <v/>
      </c>
      <c r="C234" s="67" t="str">
        <f t="shared" si="27"/>
        <v/>
      </c>
      <c r="D234" s="82" t="str">
        <f t="shared" si="22"/>
        <v/>
      </c>
      <c r="E234" s="82" t="str">
        <f t="shared" si="23"/>
        <v/>
      </c>
      <c r="F234" s="82" t="str">
        <f t="shared" si="24"/>
        <v/>
      </c>
      <c r="G234" s="67" t="str">
        <f t="shared" si="25"/>
        <v/>
      </c>
    </row>
    <row r="235" spans="1:7" x14ac:dyDescent="0.25">
      <c r="A235" s="81" t="str">
        <f t="shared" si="26"/>
        <v/>
      </c>
      <c r="B235" s="73" t="str">
        <f t="shared" si="28"/>
        <v/>
      </c>
      <c r="C235" s="67" t="str">
        <f t="shared" si="27"/>
        <v/>
      </c>
      <c r="D235" s="82" t="str">
        <f t="shared" si="22"/>
        <v/>
      </c>
      <c r="E235" s="82" t="str">
        <f t="shared" si="23"/>
        <v/>
      </c>
      <c r="F235" s="82" t="str">
        <f t="shared" si="24"/>
        <v/>
      </c>
      <c r="G235" s="67" t="str">
        <f t="shared" si="25"/>
        <v/>
      </c>
    </row>
    <row r="236" spans="1:7" x14ac:dyDescent="0.25">
      <c r="A236" s="81" t="str">
        <f t="shared" si="26"/>
        <v/>
      </c>
      <c r="B236" s="73" t="str">
        <f t="shared" si="28"/>
        <v/>
      </c>
      <c r="C236" s="67" t="str">
        <f t="shared" si="27"/>
        <v/>
      </c>
      <c r="D236" s="82" t="str">
        <f t="shared" si="22"/>
        <v/>
      </c>
      <c r="E236" s="82" t="str">
        <f t="shared" si="23"/>
        <v/>
      </c>
      <c r="F236" s="82" t="str">
        <f t="shared" si="24"/>
        <v/>
      </c>
      <c r="G236" s="67" t="str">
        <f t="shared" si="25"/>
        <v/>
      </c>
    </row>
    <row r="237" spans="1:7" x14ac:dyDescent="0.25">
      <c r="A237" s="81" t="str">
        <f t="shared" si="26"/>
        <v/>
      </c>
      <c r="B237" s="73" t="str">
        <f t="shared" si="28"/>
        <v/>
      </c>
      <c r="C237" s="67" t="str">
        <f t="shared" si="27"/>
        <v/>
      </c>
      <c r="D237" s="82" t="str">
        <f t="shared" si="22"/>
        <v/>
      </c>
      <c r="E237" s="82" t="str">
        <f t="shared" si="23"/>
        <v/>
      </c>
      <c r="F237" s="82" t="str">
        <f t="shared" si="24"/>
        <v/>
      </c>
      <c r="G237" s="67" t="str">
        <f t="shared" si="25"/>
        <v/>
      </c>
    </row>
    <row r="238" spans="1:7" x14ac:dyDescent="0.25">
      <c r="A238" s="81" t="str">
        <f t="shared" si="26"/>
        <v/>
      </c>
      <c r="B238" s="73" t="str">
        <f t="shared" si="28"/>
        <v/>
      </c>
      <c r="C238" s="67" t="str">
        <f t="shared" si="27"/>
        <v/>
      </c>
      <c r="D238" s="82" t="str">
        <f t="shared" si="22"/>
        <v/>
      </c>
      <c r="E238" s="82" t="str">
        <f t="shared" si="23"/>
        <v/>
      </c>
      <c r="F238" s="82" t="str">
        <f t="shared" si="24"/>
        <v/>
      </c>
      <c r="G238" s="67" t="str">
        <f t="shared" si="25"/>
        <v/>
      </c>
    </row>
    <row r="239" spans="1:7" x14ac:dyDescent="0.25">
      <c r="A239" s="81" t="str">
        <f t="shared" si="26"/>
        <v/>
      </c>
      <c r="B239" s="73" t="str">
        <f t="shared" si="28"/>
        <v/>
      </c>
      <c r="C239" s="67" t="str">
        <f t="shared" si="27"/>
        <v/>
      </c>
      <c r="D239" s="82" t="str">
        <f t="shared" si="22"/>
        <v/>
      </c>
      <c r="E239" s="82" t="str">
        <f t="shared" si="23"/>
        <v/>
      </c>
      <c r="F239" s="82" t="str">
        <f t="shared" si="24"/>
        <v/>
      </c>
      <c r="G239" s="67" t="str">
        <f t="shared" si="25"/>
        <v/>
      </c>
    </row>
    <row r="240" spans="1:7" x14ac:dyDescent="0.25">
      <c r="A240" s="81" t="str">
        <f t="shared" si="26"/>
        <v/>
      </c>
      <c r="B240" s="73" t="str">
        <f t="shared" si="28"/>
        <v/>
      </c>
      <c r="C240" s="67" t="str">
        <f t="shared" si="27"/>
        <v/>
      </c>
      <c r="D240" s="82" t="str">
        <f t="shared" si="22"/>
        <v/>
      </c>
      <c r="E240" s="82" t="str">
        <f t="shared" si="23"/>
        <v/>
      </c>
      <c r="F240" s="82" t="str">
        <f t="shared" si="24"/>
        <v/>
      </c>
      <c r="G240" s="67" t="str">
        <f t="shared" si="25"/>
        <v/>
      </c>
    </row>
    <row r="241" spans="1:7" x14ac:dyDescent="0.25">
      <c r="A241" s="81" t="str">
        <f t="shared" si="26"/>
        <v/>
      </c>
      <c r="B241" s="73" t="str">
        <f t="shared" si="28"/>
        <v/>
      </c>
      <c r="C241" s="67" t="str">
        <f t="shared" si="27"/>
        <v/>
      </c>
      <c r="D241" s="82" t="str">
        <f t="shared" si="22"/>
        <v/>
      </c>
      <c r="E241" s="82" t="str">
        <f t="shared" si="23"/>
        <v/>
      </c>
      <c r="F241" s="82" t="str">
        <f t="shared" si="24"/>
        <v/>
      </c>
      <c r="G241" s="67" t="str">
        <f t="shared" si="25"/>
        <v/>
      </c>
    </row>
    <row r="242" spans="1:7" x14ac:dyDescent="0.25">
      <c r="A242" s="81" t="str">
        <f t="shared" si="26"/>
        <v/>
      </c>
      <c r="B242" s="73" t="str">
        <f t="shared" si="28"/>
        <v/>
      </c>
      <c r="C242" s="67" t="str">
        <f t="shared" si="27"/>
        <v/>
      </c>
      <c r="D242" s="82" t="str">
        <f t="shared" si="22"/>
        <v/>
      </c>
      <c r="E242" s="82" t="str">
        <f t="shared" si="23"/>
        <v/>
      </c>
      <c r="F242" s="82" t="str">
        <f t="shared" si="24"/>
        <v/>
      </c>
      <c r="G242" s="67" t="str">
        <f t="shared" si="25"/>
        <v/>
      </c>
    </row>
    <row r="243" spans="1:7" x14ac:dyDescent="0.25">
      <c r="A243" s="81" t="str">
        <f t="shared" si="26"/>
        <v/>
      </c>
      <c r="B243" s="73" t="str">
        <f t="shared" si="28"/>
        <v/>
      </c>
      <c r="C243" s="67" t="str">
        <f t="shared" si="27"/>
        <v/>
      </c>
      <c r="D243" s="82" t="str">
        <f t="shared" si="22"/>
        <v/>
      </c>
      <c r="E243" s="82" t="str">
        <f t="shared" si="23"/>
        <v/>
      </c>
      <c r="F243" s="82" t="str">
        <f t="shared" si="24"/>
        <v/>
      </c>
      <c r="G243" s="67" t="str">
        <f t="shared" si="25"/>
        <v/>
      </c>
    </row>
    <row r="244" spans="1:7" x14ac:dyDescent="0.25">
      <c r="A244" s="81" t="str">
        <f t="shared" si="26"/>
        <v/>
      </c>
      <c r="B244" s="73" t="str">
        <f t="shared" si="28"/>
        <v/>
      </c>
      <c r="C244" s="67" t="str">
        <f t="shared" si="27"/>
        <v/>
      </c>
      <c r="D244" s="82" t="str">
        <f t="shared" si="22"/>
        <v/>
      </c>
      <c r="E244" s="82" t="str">
        <f t="shared" si="23"/>
        <v/>
      </c>
      <c r="F244" s="82" t="str">
        <f t="shared" si="24"/>
        <v/>
      </c>
      <c r="G244" s="67" t="str">
        <f t="shared" si="25"/>
        <v/>
      </c>
    </row>
    <row r="245" spans="1:7" x14ac:dyDescent="0.25">
      <c r="A245" s="81" t="str">
        <f t="shared" si="26"/>
        <v/>
      </c>
      <c r="B245" s="73" t="str">
        <f t="shared" si="28"/>
        <v/>
      </c>
      <c r="C245" s="67" t="str">
        <f t="shared" si="27"/>
        <v/>
      </c>
      <c r="D245" s="82" t="str">
        <f t="shared" si="22"/>
        <v/>
      </c>
      <c r="E245" s="82" t="str">
        <f t="shared" si="23"/>
        <v/>
      </c>
      <c r="F245" s="82" t="str">
        <f t="shared" si="24"/>
        <v/>
      </c>
      <c r="G245" s="67" t="str">
        <f t="shared" si="25"/>
        <v/>
      </c>
    </row>
    <row r="246" spans="1:7" x14ac:dyDescent="0.25">
      <c r="A246" s="81" t="str">
        <f t="shared" si="26"/>
        <v/>
      </c>
      <c r="B246" s="73" t="str">
        <f t="shared" si="28"/>
        <v/>
      </c>
      <c r="C246" s="67" t="str">
        <f t="shared" si="27"/>
        <v/>
      </c>
      <c r="D246" s="82" t="str">
        <f t="shared" si="22"/>
        <v/>
      </c>
      <c r="E246" s="82" t="str">
        <f t="shared" si="23"/>
        <v/>
      </c>
      <c r="F246" s="82" t="str">
        <f t="shared" si="24"/>
        <v/>
      </c>
      <c r="G246" s="67" t="str">
        <f t="shared" si="25"/>
        <v/>
      </c>
    </row>
    <row r="247" spans="1:7" x14ac:dyDescent="0.25">
      <c r="A247" s="81" t="str">
        <f t="shared" si="26"/>
        <v/>
      </c>
      <c r="B247" s="73" t="str">
        <f t="shared" si="28"/>
        <v/>
      </c>
      <c r="C247" s="67" t="str">
        <f t="shared" si="27"/>
        <v/>
      </c>
      <c r="D247" s="82" t="str">
        <f t="shared" si="22"/>
        <v/>
      </c>
      <c r="E247" s="82" t="str">
        <f t="shared" si="23"/>
        <v/>
      </c>
      <c r="F247" s="82" t="str">
        <f t="shared" si="24"/>
        <v/>
      </c>
      <c r="G247" s="67" t="str">
        <f t="shared" si="25"/>
        <v/>
      </c>
    </row>
    <row r="248" spans="1:7" x14ac:dyDescent="0.25">
      <c r="A248" s="81" t="str">
        <f t="shared" si="26"/>
        <v/>
      </c>
      <c r="B248" s="73" t="str">
        <f t="shared" si="28"/>
        <v/>
      </c>
      <c r="C248" s="67" t="str">
        <f t="shared" si="27"/>
        <v/>
      </c>
      <c r="D248" s="82" t="str">
        <f t="shared" si="22"/>
        <v/>
      </c>
      <c r="E248" s="82" t="str">
        <f t="shared" si="23"/>
        <v/>
      </c>
      <c r="F248" s="82" t="str">
        <f t="shared" si="24"/>
        <v/>
      </c>
      <c r="G248" s="67" t="str">
        <f t="shared" si="25"/>
        <v/>
      </c>
    </row>
    <row r="249" spans="1:7" x14ac:dyDescent="0.25">
      <c r="A249" s="81" t="str">
        <f t="shared" si="26"/>
        <v/>
      </c>
      <c r="B249" s="73" t="str">
        <f t="shared" si="28"/>
        <v/>
      </c>
      <c r="C249" s="67" t="str">
        <f t="shared" si="27"/>
        <v/>
      </c>
      <c r="D249" s="82" t="str">
        <f t="shared" si="22"/>
        <v/>
      </c>
      <c r="E249" s="82" t="str">
        <f t="shared" si="23"/>
        <v/>
      </c>
      <c r="F249" s="82" t="str">
        <f t="shared" si="24"/>
        <v/>
      </c>
      <c r="G249" s="67" t="str">
        <f t="shared" si="25"/>
        <v/>
      </c>
    </row>
    <row r="250" spans="1:7" x14ac:dyDescent="0.25">
      <c r="A250" s="81" t="str">
        <f t="shared" si="26"/>
        <v/>
      </c>
      <c r="B250" s="73" t="str">
        <f t="shared" si="28"/>
        <v/>
      </c>
      <c r="C250" s="67" t="str">
        <f t="shared" si="27"/>
        <v/>
      </c>
      <c r="D250" s="82" t="str">
        <f t="shared" si="22"/>
        <v/>
      </c>
      <c r="E250" s="82" t="str">
        <f t="shared" si="23"/>
        <v/>
      </c>
      <c r="F250" s="82" t="str">
        <f t="shared" si="24"/>
        <v/>
      </c>
      <c r="G250" s="67" t="str">
        <f t="shared" si="25"/>
        <v/>
      </c>
    </row>
    <row r="251" spans="1:7" x14ac:dyDescent="0.25">
      <c r="A251" s="81" t="str">
        <f t="shared" si="26"/>
        <v/>
      </c>
      <c r="B251" s="73" t="str">
        <f t="shared" si="28"/>
        <v/>
      </c>
      <c r="C251" s="67" t="str">
        <f t="shared" si="27"/>
        <v/>
      </c>
      <c r="D251" s="82" t="str">
        <f t="shared" si="22"/>
        <v/>
      </c>
      <c r="E251" s="82" t="str">
        <f t="shared" si="23"/>
        <v/>
      </c>
      <c r="F251" s="82" t="str">
        <f t="shared" si="24"/>
        <v/>
      </c>
      <c r="G251" s="67" t="str">
        <f t="shared" si="25"/>
        <v/>
      </c>
    </row>
    <row r="252" spans="1:7" x14ac:dyDescent="0.25">
      <c r="A252" s="81" t="str">
        <f t="shared" si="26"/>
        <v/>
      </c>
      <c r="B252" s="73" t="str">
        <f t="shared" si="28"/>
        <v/>
      </c>
      <c r="C252" s="67" t="str">
        <f t="shared" si="27"/>
        <v/>
      </c>
      <c r="D252" s="82" t="str">
        <f t="shared" si="22"/>
        <v/>
      </c>
      <c r="E252" s="82" t="str">
        <f t="shared" si="23"/>
        <v/>
      </c>
      <c r="F252" s="82" t="str">
        <f t="shared" si="24"/>
        <v/>
      </c>
      <c r="G252" s="67" t="str">
        <f t="shared" si="25"/>
        <v/>
      </c>
    </row>
    <row r="253" spans="1:7" x14ac:dyDescent="0.25">
      <c r="A253" s="81" t="str">
        <f t="shared" si="26"/>
        <v/>
      </c>
      <c r="B253" s="73" t="str">
        <f t="shared" si="28"/>
        <v/>
      </c>
      <c r="C253" s="67" t="str">
        <f t="shared" si="27"/>
        <v/>
      </c>
      <c r="D253" s="82" t="str">
        <f t="shared" si="22"/>
        <v/>
      </c>
      <c r="E253" s="82" t="str">
        <f t="shared" si="23"/>
        <v/>
      </c>
      <c r="F253" s="82" t="str">
        <f t="shared" si="24"/>
        <v/>
      </c>
      <c r="G253" s="67" t="str">
        <f t="shared" si="25"/>
        <v/>
      </c>
    </row>
    <row r="254" spans="1:7" x14ac:dyDescent="0.25">
      <c r="A254" s="81" t="str">
        <f t="shared" si="26"/>
        <v/>
      </c>
      <c r="B254" s="73" t="str">
        <f t="shared" si="28"/>
        <v/>
      </c>
      <c r="C254" s="67" t="str">
        <f t="shared" si="27"/>
        <v/>
      </c>
      <c r="D254" s="82" t="str">
        <f t="shared" si="22"/>
        <v/>
      </c>
      <c r="E254" s="82" t="str">
        <f t="shared" si="23"/>
        <v/>
      </c>
      <c r="F254" s="82" t="str">
        <f t="shared" si="24"/>
        <v/>
      </c>
      <c r="G254" s="67" t="str">
        <f t="shared" si="25"/>
        <v/>
      </c>
    </row>
    <row r="255" spans="1:7" x14ac:dyDescent="0.25">
      <c r="A255" s="81" t="str">
        <f t="shared" si="26"/>
        <v/>
      </c>
      <c r="B255" s="73" t="str">
        <f t="shared" si="28"/>
        <v/>
      </c>
      <c r="C255" s="67" t="str">
        <f t="shared" si="27"/>
        <v/>
      </c>
      <c r="D255" s="82" t="str">
        <f t="shared" si="22"/>
        <v/>
      </c>
      <c r="E255" s="82" t="str">
        <f t="shared" si="23"/>
        <v/>
      </c>
      <c r="F255" s="82" t="str">
        <f t="shared" si="24"/>
        <v/>
      </c>
      <c r="G255" s="67" t="str">
        <f t="shared" si="25"/>
        <v/>
      </c>
    </row>
    <row r="256" spans="1:7" x14ac:dyDescent="0.25">
      <c r="A256" s="81" t="str">
        <f t="shared" si="26"/>
        <v/>
      </c>
      <c r="B256" s="73" t="str">
        <f t="shared" si="28"/>
        <v/>
      </c>
      <c r="C256" s="67" t="str">
        <f t="shared" si="27"/>
        <v/>
      </c>
      <c r="D256" s="82" t="str">
        <f t="shared" si="22"/>
        <v/>
      </c>
      <c r="E256" s="82" t="str">
        <f t="shared" si="23"/>
        <v/>
      </c>
      <c r="F256" s="82" t="str">
        <f t="shared" si="24"/>
        <v/>
      </c>
      <c r="G256" s="67" t="str">
        <f t="shared" si="25"/>
        <v/>
      </c>
    </row>
    <row r="257" spans="1:7" x14ac:dyDescent="0.25">
      <c r="A257" s="81" t="str">
        <f t="shared" si="26"/>
        <v/>
      </c>
      <c r="B257" s="73" t="str">
        <f t="shared" si="28"/>
        <v/>
      </c>
      <c r="C257" s="67" t="str">
        <f t="shared" si="27"/>
        <v/>
      </c>
      <c r="D257" s="82" t="str">
        <f t="shared" si="22"/>
        <v/>
      </c>
      <c r="E257" s="82" t="str">
        <f t="shared" si="23"/>
        <v/>
      </c>
      <c r="F257" s="82" t="str">
        <f t="shared" si="24"/>
        <v/>
      </c>
      <c r="G257" s="67" t="str">
        <f t="shared" si="25"/>
        <v/>
      </c>
    </row>
    <row r="258" spans="1:7" x14ac:dyDescent="0.25">
      <c r="A258" s="81" t="str">
        <f t="shared" si="26"/>
        <v/>
      </c>
      <c r="B258" s="73" t="str">
        <f t="shared" si="28"/>
        <v/>
      </c>
      <c r="C258" s="67" t="str">
        <f t="shared" si="27"/>
        <v/>
      </c>
      <c r="D258" s="82" t="str">
        <f t="shared" si="22"/>
        <v/>
      </c>
      <c r="E258" s="82" t="str">
        <f t="shared" si="23"/>
        <v/>
      </c>
      <c r="F258" s="82" t="str">
        <f t="shared" si="24"/>
        <v/>
      </c>
      <c r="G258" s="67" t="str">
        <f t="shared" si="25"/>
        <v/>
      </c>
    </row>
    <row r="259" spans="1:7" x14ac:dyDescent="0.25">
      <c r="A259" s="81" t="str">
        <f t="shared" si="26"/>
        <v/>
      </c>
      <c r="B259" s="73" t="str">
        <f t="shared" si="28"/>
        <v/>
      </c>
      <c r="C259" s="67" t="str">
        <f t="shared" si="27"/>
        <v/>
      </c>
      <c r="D259" s="82" t="str">
        <f t="shared" si="22"/>
        <v/>
      </c>
      <c r="E259" s="82" t="str">
        <f t="shared" si="23"/>
        <v/>
      </c>
      <c r="F259" s="82" t="str">
        <f t="shared" si="24"/>
        <v/>
      </c>
      <c r="G259" s="67" t="str">
        <f t="shared" si="25"/>
        <v/>
      </c>
    </row>
    <row r="260" spans="1:7" x14ac:dyDescent="0.25">
      <c r="A260" s="81" t="str">
        <f t="shared" si="26"/>
        <v/>
      </c>
      <c r="B260" s="73" t="str">
        <f t="shared" si="28"/>
        <v/>
      </c>
      <c r="C260" s="67" t="str">
        <f t="shared" si="27"/>
        <v/>
      </c>
      <c r="D260" s="82" t="str">
        <f t="shared" si="22"/>
        <v/>
      </c>
      <c r="E260" s="82" t="str">
        <f t="shared" si="23"/>
        <v/>
      </c>
      <c r="F260" s="82" t="str">
        <f t="shared" si="24"/>
        <v/>
      </c>
      <c r="G260" s="67" t="str">
        <f t="shared" si="25"/>
        <v/>
      </c>
    </row>
    <row r="261" spans="1:7" x14ac:dyDescent="0.25">
      <c r="A261" s="81" t="str">
        <f t="shared" si="26"/>
        <v/>
      </c>
      <c r="B261" s="73" t="str">
        <f t="shared" si="28"/>
        <v/>
      </c>
      <c r="C261" s="67" t="str">
        <f t="shared" si="27"/>
        <v/>
      </c>
      <c r="D261" s="82" t="str">
        <f t="shared" si="22"/>
        <v/>
      </c>
      <c r="E261" s="82" t="str">
        <f t="shared" si="23"/>
        <v/>
      </c>
      <c r="F261" s="82" t="str">
        <f t="shared" si="24"/>
        <v/>
      </c>
      <c r="G261" s="67" t="str">
        <f t="shared" si="25"/>
        <v/>
      </c>
    </row>
    <row r="262" spans="1:7" x14ac:dyDescent="0.25">
      <c r="A262" s="81" t="str">
        <f t="shared" si="26"/>
        <v/>
      </c>
      <c r="B262" s="73" t="str">
        <f t="shared" si="28"/>
        <v/>
      </c>
      <c r="C262" s="67" t="str">
        <f t="shared" si="27"/>
        <v/>
      </c>
      <c r="D262" s="82" t="str">
        <f t="shared" si="22"/>
        <v/>
      </c>
      <c r="E262" s="82" t="str">
        <f t="shared" si="23"/>
        <v/>
      </c>
      <c r="F262" s="82" t="str">
        <f t="shared" si="24"/>
        <v/>
      </c>
      <c r="G262" s="67" t="str">
        <f t="shared" si="25"/>
        <v/>
      </c>
    </row>
    <row r="263" spans="1:7" x14ac:dyDescent="0.25">
      <c r="A263" s="81" t="str">
        <f t="shared" si="26"/>
        <v/>
      </c>
      <c r="B263" s="73" t="str">
        <f t="shared" si="28"/>
        <v/>
      </c>
      <c r="C263" s="67" t="str">
        <f t="shared" si="27"/>
        <v/>
      </c>
      <c r="D263" s="82" t="str">
        <f t="shared" si="22"/>
        <v/>
      </c>
      <c r="E263" s="82" t="str">
        <f t="shared" si="23"/>
        <v/>
      </c>
      <c r="F263" s="82" t="str">
        <f t="shared" si="24"/>
        <v/>
      </c>
      <c r="G263" s="67" t="str">
        <f t="shared" si="25"/>
        <v/>
      </c>
    </row>
    <row r="264" spans="1:7" x14ac:dyDescent="0.25">
      <c r="A264" s="81" t="str">
        <f t="shared" si="26"/>
        <v/>
      </c>
      <c r="B264" s="73" t="str">
        <f t="shared" si="28"/>
        <v/>
      </c>
      <c r="C264" s="67" t="str">
        <f t="shared" si="27"/>
        <v/>
      </c>
      <c r="D264" s="82" t="str">
        <f t="shared" si="22"/>
        <v/>
      </c>
      <c r="E264" s="82" t="str">
        <f t="shared" si="23"/>
        <v/>
      </c>
      <c r="F264" s="82" t="str">
        <f t="shared" si="24"/>
        <v/>
      </c>
      <c r="G264" s="67" t="str">
        <f t="shared" si="25"/>
        <v/>
      </c>
    </row>
    <row r="265" spans="1:7" x14ac:dyDescent="0.25">
      <c r="A265" s="81" t="str">
        <f t="shared" si="26"/>
        <v/>
      </c>
      <c r="B265" s="73" t="str">
        <f t="shared" si="28"/>
        <v/>
      </c>
      <c r="C265" s="67" t="str">
        <f t="shared" si="27"/>
        <v/>
      </c>
      <c r="D265" s="82" t="str">
        <f t="shared" si="22"/>
        <v/>
      </c>
      <c r="E265" s="82" t="str">
        <f t="shared" si="23"/>
        <v/>
      </c>
      <c r="F265" s="82" t="str">
        <f t="shared" si="24"/>
        <v/>
      </c>
      <c r="G265" s="67" t="str">
        <f t="shared" si="25"/>
        <v/>
      </c>
    </row>
    <row r="266" spans="1:7" x14ac:dyDescent="0.25">
      <c r="A266" s="81" t="str">
        <f t="shared" si="26"/>
        <v/>
      </c>
      <c r="B266" s="73" t="str">
        <f t="shared" si="28"/>
        <v/>
      </c>
      <c r="C266" s="67" t="str">
        <f t="shared" si="27"/>
        <v/>
      </c>
      <c r="D266" s="82" t="str">
        <f t="shared" si="22"/>
        <v/>
      </c>
      <c r="E266" s="82" t="str">
        <f t="shared" si="23"/>
        <v/>
      </c>
      <c r="F266" s="82" t="str">
        <f t="shared" si="24"/>
        <v/>
      </c>
      <c r="G266" s="67" t="str">
        <f t="shared" si="25"/>
        <v/>
      </c>
    </row>
    <row r="267" spans="1:7" x14ac:dyDescent="0.25">
      <c r="A267" s="81" t="str">
        <f t="shared" si="26"/>
        <v/>
      </c>
      <c r="B267" s="73" t="str">
        <f t="shared" si="28"/>
        <v/>
      </c>
      <c r="C267" s="67" t="str">
        <f t="shared" si="27"/>
        <v/>
      </c>
      <c r="D267" s="82" t="str">
        <f t="shared" si="22"/>
        <v/>
      </c>
      <c r="E267" s="82" t="str">
        <f t="shared" si="23"/>
        <v/>
      </c>
      <c r="F267" s="82" t="str">
        <f t="shared" si="24"/>
        <v/>
      </c>
      <c r="G267" s="67" t="str">
        <f t="shared" si="25"/>
        <v/>
      </c>
    </row>
    <row r="268" spans="1:7" x14ac:dyDescent="0.25">
      <c r="A268" s="81" t="str">
        <f t="shared" si="26"/>
        <v/>
      </c>
      <c r="B268" s="73" t="str">
        <f t="shared" si="28"/>
        <v/>
      </c>
      <c r="C268" s="67" t="str">
        <f t="shared" si="27"/>
        <v/>
      </c>
      <c r="D268" s="82" t="str">
        <f t="shared" si="22"/>
        <v/>
      </c>
      <c r="E268" s="82" t="str">
        <f t="shared" si="23"/>
        <v/>
      </c>
      <c r="F268" s="82" t="str">
        <f t="shared" si="24"/>
        <v/>
      </c>
      <c r="G268" s="67" t="str">
        <f t="shared" si="25"/>
        <v/>
      </c>
    </row>
    <row r="269" spans="1:7" x14ac:dyDescent="0.25">
      <c r="A269" s="81" t="str">
        <f t="shared" si="26"/>
        <v/>
      </c>
      <c r="B269" s="73" t="str">
        <f t="shared" si="28"/>
        <v/>
      </c>
      <c r="C269" s="67" t="str">
        <f t="shared" si="27"/>
        <v/>
      </c>
      <c r="D269" s="82" t="str">
        <f t="shared" si="22"/>
        <v/>
      </c>
      <c r="E269" s="82" t="str">
        <f t="shared" si="23"/>
        <v/>
      </c>
      <c r="F269" s="82" t="str">
        <f t="shared" si="24"/>
        <v/>
      </c>
      <c r="G269" s="67" t="str">
        <f t="shared" si="25"/>
        <v/>
      </c>
    </row>
    <row r="270" spans="1:7" x14ac:dyDescent="0.25">
      <c r="A270" s="81" t="str">
        <f t="shared" si="26"/>
        <v/>
      </c>
      <c r="B270" s="73" t="str">
        <f t="shared" si="28"/>
        <v/>
      </c>
      <c r="C270" s="67" t="str">
        <f t="shared" si="27"/>
        <v/>
      </c>
      <c r="D270" s="82" t="str">
        <f t="shared" si="22"/>
        <v/>
      </c>
      <c r="E270" s="82" t="str">
        <f t="shared" si="23"/>
        <v/>
      </c>
      <c r="F270" s="82" t="str">
        <f t="shared" si="24"/>
        <v/>
      </c>
      <c r="G270" s="67" t="str">
        <f t="shared" si="25"/>
        <v/>
      </c>
    </row>
    <row r="271" spans="1:7" x14ac:dyDescent="0.25">
      <c r="A271" s="81" t="str">
        <f t="shared" si="26"/>
        <v/>
      </c>
      <c r="B271" s="73" t="str">
        <f t="shared" si="28"/>
        <v/>
      </c>
      <c r="C271" s="67" t="str">
        <f t="shared" si="27"/>
        <v/>
      </c>
      <c r="D271" s="82" t="str">
        <f t="shared" si="22"/>
        <v/>
      </c>
      <c r="E271" s="82" t="str">
        <f t="shared" si="23"/>
        <v/>
      </c>
      <c r="F271" s="82" t="str">
        <f t="shared" si="24"/>
        <v/>
      </c>
      <c r="G271" s="67" t="str">
        <f t="shared" si="25"/>
        <v/>
      </c>
    </row>
    <row r="272" spans="1:7" x14ac:dyDescent="0.25">
      <c r="A272" s="81" t="str">
        <f t="shared" si="26"/>
        <v/>
      </c>
      <c r="B272" s="73" t="str">
        <f t="shared" si="28"/>
        <v/>
      </c>
      <c r="C272" s="67" t="str">
        <f t="shared" si="27"/>
        <v/>
      </c>
      <c r="D272" s="82" t="str">
        <f t="shared" si="22"/>
        <v/>
      </c>
      <c r="E272" s="82" t="str">
        <f t="shared" si="23"/>
        <v/>
      </c>
      <c r="F272" s="82" t="str">
        <f t="shared" si="24"/>
        <v/>
      </c>
      <c r="G272" s="67" t="str">
        <f t="shared" si="25"/>
        <v/>
      </c>
    </row>
    <row r="273" spans="1:7" x14ac:dyDescent="0.25">
      <c r="A273" s="81" t="str">
        <f t="shared" si="26"/>
        <v/>
      </c>
      <c r="B273" s="73" t="str">
        <f t="shared" si="28"/>
        <v/>
      </c>
      <c r="C273" s="67" t="str">
        <f t="shared" si="27"/>
        <v/>
      </c>
      <c r="D273" s="82" t="str">
        <f t="shared" si="22"/>
        <v/>
      </c>
      <c r="E273" s="82" t="str">
        <f t="shared" si="23"/>
        <v/>
      </c>
      <c r="F273" s="82" t="str">
        <f t="shared" si="24"/>
        <v/>
      </c>
      <c r="G273" s="67" t="str">
        <f t="shared" si="25"/>
        <v/>
      </c>
    </row>
    <row r="274" spans="1:7" x14ac:dyDescent="0.25">
      <c r="A274" s="81" t="str">
        <f t="shared" si="26"/>
        <v/>
      </c>
      <c r="B274" s="73" t="str">
        <f t="shared" si="28"/>
        <v/>
      </c>
      <c r="C274" s="67" t="str">
        <f t="shared" si="27"/>
        <v/>
      </c>
      <c r="D274" s="82" t="str">
        <f t="shared" ref="D274:D337" si="29">IF(B274="","",IPMT($E$13/12,B274,$E$7,-$E$11,$E$12,0))</f>
        <v/>
      </c>
      <c r="E274" s="82" t="str">
        <f t="shared" ref="E274:E337" si="30">IF(B274="","",PPMT($E$13/12,B274,$E$7,-$E$11,$E$12,0))</f>
        <v/>
      </c>
      <c r="F274" s="82" t="str">
        <f t="shared" ref="F274:F337" si="31">IF(B274="","",SUM(D274:E274))</f>
        <v/>
      </c>
      <c r="G274" s="67" t="str">
        <f t="shared" ref="G274:G337" si="32">IF(B274="","",SUM(C274)-SUM(E274))</f>
        <v/>
      </c>
    </row>
    <row r="275" spans="1:7" x14ac:dyDescent="0.25">
      <c r="A275" s="81" t="str">
        <f t="shared" ref="A275:A338" si="33">IF(B275="","",EDATE(A274,1))</f>
        <v/>
      </c>
      <c r="B275" s="73" t="str">
        <f t="shared" si="28"/>
        <v/>
      </c>
      <c r="C275" s="67" t="str">
        <f t="shared" ref="C275:C338" si="34">IF(B275="","",G274)</f>
        <v/>
      </c>
      <c r="D275" s="82" t="str">
        <f t="shared" si="29"/>
        <v/>
      </c>
      <c r="E275" s="82" t="str">
        <f t="shared" si="30"/>
        <v/>
      </c>
      <c r="F275" s="82" t="str">
        <f t="shared" si="31"/>
        <v/>
      </c>
      <c r="G275" s="67" t="str">
        <f t="shared" si="32"/>
        <v/>
      </c>
    </row>
    <row r="276" spans="1:7" x14ac:dyDescent="0.25">
      <c r="A276" s="81" t="str">
        <f t="shared" si="33"/>
        <v/>
      </c>
      <c r="B276" s="73" t="str">
        <f t="shared" ref="B276:B339" si="35">IF(B275="","",IF(SUM(B275)+1&lt;=$E$7,SUM(B275)+1,""))</f>
        <v/>
      </c>
      <c r="C276" s="67" t="str">
        <f t="shared" si="34"/>
        <v/>
      </c>
      <c r="D276" s="82" t="str">
        <f t="shared" si="29"/>
        <v/>
      </c>
      <c r="E276" s="82" t="str">
        <f t="shared" si="30"/>
        <v/>
      </c>
      <c r="F276" s="82" t="str">
        <f t="shared" si="31"/>
        <v/>
      </c>
      <c r="G276" s="67" t="str">
        <f t="shared" si="32"/>
        <v/>
      </c>
    </row>
    <row r="277" spans="1:7" x14ac:dyDescent="0.25">
      <c r="A277" s="81" t="str">
        <f t="shared" si="33"/>
        <v/>
      </c>
      <c r="B277" s="73" t="str">
        <f t="shared" si="35"/>
        <v/>
      </c>
      <c r="C277" s="67" t="str">
        <f t="shared" si="34"/>
        <v/>
      </c>
      <c r="D277" s="82" t="str">
        <f t="shared" si="29"/>
        <v/>
      </c>
      <c r="E277" s="82" t="str">
        <f t="shared" si="30"/>
        <v/>
      </c>
      <c r="F277" s="82" t="str">
        <f t="shared" si="31"/>
        <v/>
      </c>
      <c r="G277" s="67" t="str">
        <f t="shared" si="32"/>
        <v/>
      </c>
    </row>
    <row r="278" spans="1:7" x14ac:dyDescent="0.25">
      <c r="A278" s="81" t="str">
        <f t="shared" si="33"/>
        <v/>
      </c>
      <c r="B278" s="73" t="str">
        <f t="shared" si="35"/>
        <v/>
      </c>
      <c r="C278" s="67" t="str">
        <f t="shared" si="34"/>
        <v/>
      </c>
      <c r="D278" s="82" t="str">
        <f t="shared" si="29"/>
        <v/>
      </c>
      <c r="E278" s="82" t="str">
        <f t="shared" si="30"/>
        <v/>
      </c>
      <c r="F278" s="82" t="str">
        <f t="shared" si="31"/>
        <v/>
      </c>
      <c r="G278" s="67" t="str">
        <f t="shared" si="32"/>
        <v/>
      </c>
    </row>
    <row r="279" spans="1:7" x14ac:dyDescent="0.25">
      <c r="A279" s="81" t="str">
        <f t="shared" si="33"/>
        <v/>
      </c>
      <c r="B279" s="73" t="str">
        <f t="shared" si="35"/>
        <v/>
      </c>
      <c r="C279" s="67" t="str">
        <f t="shared" si="34"/>
        <v/>
      </c>
      <c r="D279" s="82" t="str">
        <f t="shared" si="29"/>
        <v/>
      </c>
      <c r="E279" s="82" t="str">
        <f t="shared" si="30"/>
        <v/>
      </c>
      <c r="F279" s="82" t="str">
        <f t="shared" si="31"/>
        <v/>
      </c>
      <c r="G279" s="67" t="str">
        <f t="shared" si="32"/>
        <v/>
      </c>
    </row>
    <row r="280" spans="1:7" x14ac:dyDescent="0.25">
      <c r="A280" s="81" t="str">
        <f t="shared" si="33"/>
        <v/>
      </c>
      <c r="B280" s="73" t="str">
        <f t="shared" si="35"/>
        <v/>
      </c>
      <c r="C280" s="67" t="str">
        <f t="shared" si="34"/>
        <v/>
      </c>
      <c r="D280" s="82" t="str">
        <f t="shared" si="29"/>
        <v/>
      </c>
      <c r="E280" s="82" t="str">
        <f t="shared" si="30"/>
        <v/>
      </c>
      <c r="F280" s="82" t="str">
        <f t="shared" si="31"/>
        <v/>
      </c>
      <c r="G280" s="67" t="str">
        <f t="shared" si="32"/>
        <v/>
      </c>
    </row>
    <row r="281" spans="1:7" x14ac:dyDescent="0.25">
      <c r="A281" s="81" t="str">
        <f t="shared" si="33"/>
        <v/>
      </c>
      <c r="B281" s="73" t="str">
        <f t="shared" si="35"/>
        <v/>
      </c>
      <c r="C281" s="67" t="str">
        <f t="shared" si="34"/>
        <v/>
      </c>
      <c r="D281" s="82" t="str">
        <f t="shared" si="29"/>
        <v/>
      </c>
      <c r="E281" s="82" t="str">
        <f t="shared" si="30"/>
        <v/>
      </c>
      <c r="F281" s="82" t="str">
        <f t="shared" si="31"/>
        <v/>
      </c>
      <c r="G281" s="67" t="str">
        <f t="shared" si="32"/>
        <v/>
      </c>
    </row>
    <row r="282" spans="1:7" x14ac:dyDescent="0.25">
      <c r="A282" s="81" t="str">
        <f t="shared" si="33"/>
        <v/>
      </c>
      <c r="B282" s="73" t="str">
        <f t="shared" si="35"/>
        <v/>
      </c>
      <c r="C282" s="67" t="str">
        <f t="shared" si="34"/>
        <v/>
      </c>
      <c r="D282" s="82" t="str">
        <f t="shared" si="29"/>
        <v/>
      </c>
      <c r="E282" s="82" t="str">
        <f t="shared" si="30"/>
        <v/>
      </c>
      <c r="F282" s="82" t="str">
        <f t="shared" si="31"/>
        <v/>
      </c>
      <c r="G282" s="67" t="str">
        <f t="shared" si="32"/>
        <v/>
      </c>
    </row>
    <row r="283" spans="1:7" x14ac:dyDescent="0.25">
      <c r="A283" s="81" t="str">
        <f t="shared" si="33"/>
        <v/>
      </c>
      <c r="B283" s="73" t="str">
        <f t="shared" si="35"/>
        <v/>
      </c>
      <c r="C283" s="67" t="str">
        <f t="shared" si="34"/>
        <v/>
      </c>
      <c r="D283" s="82" t="str">
        <f t="shared" si="29"/>
        <v/>
      </c>
      <c r="E283" s="82" t="str">
        <f t="shared" si="30"/>
        <v/>
      </c>
      <c r="F283" s="82" t="str">
        <f t="shared" si="31"/>
        <v/>
      </c>
      <c r="G283" s="67" t="str">
        <f t="shared" si="32"/>
        <v/>
      </c>
    </row>
    <row r="284" spans="1:7" x14ac:dyDescent="0.25">
      <c r="A284" s="81" t="str">
        <f t="shared" si="33"/>
        <v/>
      </c>
      <c r="B284" s="73" t="str">
        <f t="shared" si="35"/>
        <v/>
      </c>
      <c r="C284" s="67" t="str">
        <f t="shared" si="34"/>
        <v/>
      </c>
      <c r="D284" s="82" t="str">
        <f t="shared" si="29"/>
        <v/>
      </c>
      <c r="E284" s="82" t="str">
        <f t="shared" si="30"/>
        <v/>
      </c>
      <c r="F284" s="82" t="str">
        <f t="shared" si="31"/>
        <v/>
      </c>
      <c r="G284" s="67" t="str">
        <f t="shared" si="32"/>
        <v/>
      </c>
    </row>
    <row r="285" spans="1:7" x14ac:dyDescent="0.25">
      <c r="A285" s="81" t="str">
        <f t="shared" si="33"/>
        <v/>
      </c>
      <c r="B285" s="73" t="str">
        <f t="shared" si="35"/>
        <v/>
      </c>
      <c r="C285" s="67" t="str">
        <f t="shared" si="34"/>
        <v/>
      </c>
      <c r="D285" s="82" t="str">
        <f t="shared" si="29"/>
        <v/>
      </c>
      <c r="E285" s="82" t="str">
        <f t="shared" si="30"/>
        <v/>
      </c>
      <c r="F285" s="82" t="str">
        <f t="shared" si="31"/>
        <v/>
      </c>
      <c r="G285" s="67" t="str">
        <f t="shared" si="32"/>
        <v/>
      </c>
    </row>
    <row r="286" spans="1:7" x14ac:dyDescent="0.25">
      <c r="A286" s="81" t="str">
        <f t="shared" si="33"/>
        <v/>
      </c>
      <c r="B286" s="73" t="str">
        <f t="shared" si="35"/>
        <v/>
      </c>
      <c r="C286" s="67" t="str">
        <f t="shared" si="34"/>
        <v/>
      </c>
      <c r="D286" s="82" t="str">
        <f t="shared" si="29"/>
        <v/>
      </c>
      <c r="E286" s="82" t="str">
        <f t="shared" si="30"/>
        <v/>
      </c>
      <c r="F286" s="82" t="str">
        <f t="shared" si="31"/>
        <v/>
      </c>
      <c r="G286" s="67" t="str">
        <f t="shared" si="32"/>
        <v/>
      </c>
    </row>
    <row r="287" spans="1:7" x14ac:dyDescent="0.25">
      <c r="A287" s="81" t="str">
        <f t="shared" si="33"/>
        <v/>
      </c>
      <c r="B287" s="73" t="str">
        <f t="shared" si="35"/>
        <v/>
      </c>
      <c r="C287" s="67" t="str">
        <f t="shared" si="34"/>
        <v/>
      </c>
      <c r="D287" s="82" t="str">
        <f t="shared" si="29"/>
        <v/>
      </c>
      <c r="E287" s="82" t="str">
        <f t="shared" si="30"/>
        <v/>
      </c>
      <c r="F287" s="82" t="str">
        <f t="shared" si="31"/>
        <v/>
      </c>
      <c r="G287" s="67" t="str">
        <f t="shared" si="32"/>
        <v/>
      </c>
    </row>
    <row r="288" spans="1:7" x14ac:dyDescent="0.25">
      <c r="A288" s="81" t="str">
        <f t="shared" si="33"/>
        <v/>
      </c>
      <c r="B288" s="73" t="str">
        <f t="shared" si="35"/>
        <v/>
      </c>
      <c r="C288" s="67" t="str">
        <f t="shared" si="34"/>
        <v/>
      </c>
      <c r="D288" s="82" t="str">
        <f t="shared" si="29"/>
        <v/>
      </c>
      <c r="E288" s="82" t="str">
        <f t="shared" si="30"/>
        <v/>
      </c>
      <c r="F288" s="82" t="str">
        <f t="shared" si="31"/>
        <v/>
      </c>
      <c r="G288" s="67" t="str">
        <f t="shared" si="32"/>
        <v/>
      </c>
    </row>
    <row r="289" spans="1:7" x14ac:dyDescent="0.25">
      <c r="A289" s="81" t="str">
        <f t="shared" si="33"/>
        <v/>
      </c>
      <c r="B289" s="73" t="str">
        <f t="shared" si="35"/>
        <v/>
      </c>
      <c r="C289" s="67" t="str">
        <f t="shared" si="34"/>
        <v/>
      </c>
      <c r="D289" s="82" t="str">
        <f t="shared" si="29"/>
        <v/>
      </c>
      <c r="E289" s="82" t="str">
        <f t="shared" si="30"/>
        <v/>
      </c>
      <c r="F289" s="82" t="str">
        <f t="shared" si="31"/>
        <v/>
      </c>
      <c r="G289" s="67" t="str">
        <f t="shared" si="32"/>
        <v/>
      </c>
    </row>
    <row r="290" spans="1:7" x14ac:dyDescent="0.25">
      <c r="A290" s="81" t="str">
        <f t="shared" si="33"/>
        <v/>
      </c>
      <c r="B290" s="73" t="str">
        <f t="shared" si="35"/>
        <v/>
      </c>
      <c r="C290" s="67" t="str">
        <f t="shared" si="34"/>
        <v/>
      </c>
      <c r="D290" s="82" t="str">
        <f t="shared" si="29"/>
        <v/>
      </c>
      <c r="E290" s="82" t="str">
        <f t="shared" si="30"/>
        <v/>
      </c>
      <c r="F290" s="82" t="str">
        <f t="shared" si="31"/>
        <v/>
      </c>
      <c r="G290" s="67" t="str">
        <f t="shared" si="32"/>
        <v/>
      </c>
    </row>
    <row r="291" spans="1:7" x14ac:dyDescent="0.25">
      <c r="A291" s="81" t="str">
        <f t="shared" si="33"/>
        <v/>
      </c>
      <c r="B291" s="73" t="str">
        <f t="shared" si="35"/>
        <v/>
      </c>
      <c r="C291" s="67" t="str">
        <f t="shared" si="34"/>
        <v/>
      </c>
      <c r="D291" s="82" t="str">
        <f t="shared" si="29"/>
        <v/>
      </c>
      <c r="E291" s="82" t="str">
        <f t="shared" si="30"/>
        <v/>
      </c>
      <c r="F291" s="82" t="str">
        <f t="shared" si="31"/>
        <v/>
      </c>
      <c r="G291" s="67" t="str">
        <f t="shared" si="32"/>
        <v/>
      </c>
    </row>
    <row r="292" spans="1:7" x14ac:dyDescent="0.25">
      <c r="A292" s="81" t="str">
        <f t="shared" si="33"/>
        <v/>
      </c>
      <c r="B292" s="73" t="str">
        <f t="shared" si="35"/>
        <v/>
      </c>
      <c r="C292" s="67" t="str">
        <f t="shared" si="34"/>
        <v/>
      </c>
      <c r="D292" s="82" t="str">
        <f t="shared" si="29"/>
        <v/>
      </c>
      <c r="E292" s="82" t="str">
        <f t="shared" si="30"/>
        <v/>
      </c>
      <c r="F292" s="82" t="str">
        <f t="shared" si="31"/>
        <v/>
      </c>
      <c r="G292" s="67" t="str">
        <f t="shared" si="32"/>
        <v/>
      </c>
    </row>
    <row r="293" spans="1:7" x14ac:dyDescent="0.25">
      <c r="A293" s="81" t="str">
        <f t="shared" si="33"/>
        <v/>
      </c>
      <c r="B293" s="73" t="str">
        <f t="shared" si="35"/>
        <v/>
      </c>
      <c r="C293" s="67" t="str">
        <f t="shared" si="34"/>
        <v/>
      </c>
      <c r="D293" s="82" t="str">
        <f t="shared" si="29"/>
        <v/>
      </c>
      <c r="E293" s="82" t="str">
        <f t="shared" si="30"/>
        <v/>
      </c>
      <c r="F293" s="82" t="str">
        <f t="shared" si="31"/>
        <v/>
      </c>
      <c r="G293" s="67" t="str">
        <f t="shared" si="32"/>
        <v/>
      </c>
    </row>
    <row r="294" spans="1:7" x14ac:dyDescent="0.25">
      <c r="A294" s="81" t="str">
        <f t="shared" si="33"/>
        <v/>
      </c>
      <c r="B294" s="73" t="str">
        <f t="shared" si="35"/>
        <v/>
      </c>
      <c r="C294" s="67" t="str">
        <f t="shared" si="34"/>
        <v/>
      </c>
      <c r="D294" s="82" t="str">
        <f t="shared" si="29"/>
        <v/>
      </c>
      <c r="E294" s="82" t="str">
        <f t="shared" si="30"/>
        <v/>
      </c>
      <c r="F294" s="82" t="str">
        <f t="shared" si="31"/>
        <v/>
      </c>
      <c r="G294" s="67" t="str">
        <f t="shared" si="32"/>
        <v/>
      </c>
    </row>
    <row r="295" spans="1:7" x14ac:dyDescent="0.25">
      <c r="A295" s="81" t="str">
        <f t="shared" si="33"/>
        <v/>
      </c>
      <c r="B295" s="73" t="str">
        <f t="shared" si="35"/>
        <v/>
      </c>
      <c r="C295" s="67" t="str">
        <f t="shared" si="34"/>
        <v/>
      </c>
      <c r="D295" s="82" t="str">
        <f t="shared" si="29"/>
        <v/>
      </c>
      <c r="E295" s="82" t="str">
        <f t="shared" si="30"/>
        <v/>
      </c>
      <c r="F295" s="82" t="str">
        <f t="shared" si="31"/>
        <v/>
      </c>
      <c r="G295" s="67" t="str">
        <f t="shared" si="32"/>
        <v/>
      </c>
    </row>
    <row r="296" spans="1:7" x14ac:dyDescent="0.25">
      <c r="A296" s="81" t="str">
        <f t="shared" si="33"/>
        <v/>
      </c>
      <c r="B296" s="73" t="str">
        <f t="shared" si="35"/>
        <v/>
      </c>
      <c r="C296" s="67" t="str">
        <f t="shared" si="34"/>
        <v/>
      </c>
      <c r="D296" s="82" t="str">
        <f t="shared" si="29"/>
        <v/>
      </c>
      <c r="E296" s="82" t="str">
        <f t="shared" si="30"/>
        <v/>
      </c>
      <c r="F296" s="82" t="str">
        <f t="shared" si="31"/>
        <v/>
      </c>
      <c r="G296" s="67" t="str">
        <f t="shared" si="32"/>
        <v/>
      </c>
    </row>
    <row r="297" spans="1:7" x14ac:dyDescent="0.25">
      <c r="A297" s="81" t="str">
        <f t="shared" si="33"/>
        <v/>
      </c>
      <c r="B297" s="73" t="str">
        <f t="shared" si="35"/>
        <v/>
      </c>
      <c r="C297" s="67" t="str">
        <f t="shared" si="34"/>
        <v/>
      </c>
      <c r="D297" s="82" t="str">
        <f t="shared" si="29"/>
        <v/>
      </c>
      <c r="E297" s="82" t="str">
        <f t="shared" si="30"/>
        <v/>
      </c>
      <c r="F297" s="82" t="str">
        <f t="shared" si="31"/>
        <v/>
      </c>
      <c r="G297" s="67" t="str">
        <f t="shared" si="32"/>
        <v/>
      </c>
    </row>
    <row r="298" spans="1:7" x14ac:dyDescent="0.25">
      <c r="A298" s="81" t="str">
        <f t="shared" si="33"/>
        <v/>
      </c>
      <c r="B298" s="73" t="str">
        <f t="shared" si="35"/>
        <v/>
      </c>
      <c r="C298" s="67" t="str">
        <f t="shared" si="34"/>
        <v/>
      </c>
      <c r="D298" s="82" t="str">
        <f t="shared" si="29"/>
        <v/>
      </c>
      <c r="E298" s="82" t="str">
        <f t="shared" si="30"/>
        <v/>
      </c>
      <c r="F298" s="82" t="str">
        <f t="shared" si="31"/>
        <v/>
      </c>
      <c r="G298" s="67" t="str">
        <f t="shared" si="32"/>
        <v/>
      </c>
    </row>
    <row r="299" spans="1:7" x14ac:dyDescent="0.25">
      <c r="A299" s="81" t="str">
        <f t="shared" si="33"/>
        <v/>
      </c>
      <c r="B299" s="73" t="str">
        <f t="shared" si="35"/>
        <v/>
      </c>
      <c r="C299" s="67" t="str">
        <f t="shared" si="34"/>
        <v/>
      </c>
      <c r="D299" s="82" t="str">
        <f t="shared" si="29"/>
        <v/>
      </c>
      <c r="E299" s="82" t="str">
        <f t="shared" si="30"/>
        <v/>
      </c>
      <c r="F299" s="82" t="str">
        <f t="shared" si="31"/>
        <v/>
      </c>
      <c r="G299" s="67" t="str">
        <f t="shared" si="32"/>
        <v/>
      </c>
    </row>
    <row r="300" spans="1:7" x14ac:dyDescent="0.25">
      <c r="A300" s="81" t="str">
        <f t="shared" si="33"/>
        <v/>
      </c>
      <c r="B300" s="73" t="str">
        <f t="shared" si="35"/>
        <v/>
      </c>
      <c r="C300" s="67" t="str">
        <f t="shared" si="34"/>
        <v/>
      </c>
      <c r="D300" s="82" t="str">
        <f t="shared" si="29"/>
        <v/>
      </c>
      <c r="E300" s="82" t="str">
        <f t="shared" si="30"/>
        <v/>
      </c>
      <c r="F300" s="82" t="str">
        <f t="shared" si="31"/>
        <v/>
      </c>
      <c r="G300" s="67" t="str">
        <f t="shared" si="32"/>
        <v/>
      </c>
    </row>
    <row r="301" spans="1:7" x14ac:dyDescent="0.25">
      <c r="A301" s="81" t="str">
        <f t="shared" si="33"/>
        <v/>
      </c>
      <c r="B301" s="73" t="str">
        <f t="shared" si="35"/>
        <v/>
      </c>
      <c r="C301" s="67" t="str">
        <f t="shared" si="34"/>
        <v/>
      </c>
      <c r="D301" s="82" t="str">
        <f t="shared" si="29"/>
        <v/>
      </c>
      <c r="E301" s="82" t="str">
        <f t="shared" si="30"/>
        <v/>
      </c>
      <c r="F301" s="82" t="str">
        <f t="shared" si="31"/>
        <v/>
      </c>
      <c r="G301" s="67" t="str">
        <f t="shared" si="32"/>
        <v/>
      </c>
    </row>
    <row r="302" spans="1:7" x14ac:dyDescent="0.25">
      <c r="A302" s="81" t="str">
        <f t="shared" si="33"/>
        <v/>
      </c>
      <c r="B302" s="73" t="str">
        <f t="shared" si="35"/>
        <v/>
      </c>
      <c r="C302" s="67" t="str">
        <f t="shared" si="34"/>
        <v/>
      </c>
      <c r="D302" s="82" t="str">
        <f t="shared" si="29"/>
        <v/>
      </c>
      <c r="E302" s="82" t="str">
        <f t="shared" si="30"/>
        <v/>
      </c>
      <c r="F302" s="82" t="str">
        <f t="shared" si="31"/>
        <v/>
      </c>
      <c r="G302" s="67" t="str">
        <f t="shared" si="32"/>
        <v/>
      </c>
    </row>
    <row r="303" spans="1:7" x14ac:dyDescent="0.25">
      <c r="A303" s="81" t="str">
        <f t="shared" si="33"/>
        <v/>
      </c>
      <c r="B303" s="73" t="str">
        <f t="shared" si="35"/>
        <v/>
      </c>
      <c r="C303" s="67" t="str">
        <f t="shared" si="34"/>
        <v/>
      </c>
      <c r="D303" s="82" t="str">
        <f t="shared" si="29"/>
        <v/>
      </c>
      <c r="E303" s="82" t="str">
        <f t="shared" si="30"/>
        <v/>
      </c>
      <c r="F303" s="82" t="str">
        <f t="shared" si="31"/>
        <v/>
      </c>
      <c r="G303" s="67" t="str">
        <f t="shared" si="32"/>
        <v/>
      </c>
    </row>
    <row r="304" spans="1:7" x14ac:dyDescent="0.25">
      <c r="A304" s="81" t="str">
        <f t="shared" si="33"/>
        <v/>
      </c>
      <c r="B304" s="73" t="str">
        <f t="shared" si="35"/>
        <v/>
      </c>
      <c r="C304" s="67" t="str">
        <f t="shared" si="34"/>
        <v/>
      </c>
      <c r="D304" s="82" t="str">
        <f t="shared" si="29"/>
        <v/>
      </c>
      <c r="E304" s="82" t="str">
        <f t="shared" si="30"/>
        <v/>
      </c>
      <c r="F304" s="82" t="str">
        <f t="shared" si="31"/>
        <v/>
      </c>
      <c r="G304" s="67" t="str">
        <f t="shared" si="32"/>
        <v/>
      </c>
    </row>
    <row r="305" spans="1:7" x14ac:dyDescent="0.25">
      <c r="A305" s="81" t="str">
        <f t="shared" si="33"/>
        <v/>
      </c>
      <c r="B305" s="73" t="str">
        <f t="shared" si="35"/>
        <v/>
      </c>
      <c r="C305" s="67" t="str">
        <f t="shared" si="34"/>
        <v/>
      </c>
      <c r="D305" s="82" t="str">
        <f t="shared" si="29"/>
        <v/>
      </c>
      <c r="E305" s="82" t="str">
        <f t="shared" si="30"/>
        <v/>
      </c>
      <c r="F305" s="82" t="str">
        <f t="shared" si="31"/>
        <v/>
      </c>
      <c r="G305" s="67" t="str">
        <f t="shared" si="32"/>
        <v/>
      </c>
    </row>
    <row r="306" spans="1:7" x14ac:dyDescent="0.25">
      <c r="A306" s="81" t="str">
        <f t="shared" si="33"/>
        <v/>
      </c>
      <c r="B306" s="73" t="str">
        <f t="shared" si="35"/>
        <v/>
      </c>
      <c r="C306" s="67" t="str">
        <f t="shared" si="34"/>
        <v/>
      </c>
      <c r="D306" s="82" t="str">
        <f t="shared" si="29"/>
        <v/>
      </c>
      <c r="E306" s="82" t="str">
        <f t="shared" si="30"/>
        <v/>
      </c>
      <c r="F306" s="82" t="str">
        <f t="shared" si="31"/>
        <v/>
      </c>
      <c r="G306" s="67" t="str">
        <f t="shared" si="32"/>
        <v/>
      </c>
    </row>
    <row r="307" spans="1:7" x14ac:dyDescent="0.25">
      <c r="A307" s="81" t="str">
        <f t="shared" si="33"/>
        <v/>
      </c>
      <c r="B307" s="73" t="str">
        <f t="shared" si="35"/>
        <v/>
      </c>
      <c r="C307" s="67" t="str">
        <f t="shared" si="34"/>
        <v/>
      </c>
      <c r="D307" s="82" t="str">
        <f t="shared" si="29"/>
        <v/>
      </c>
      <c r="E307" s="82" t="str">
        <f t="shared" si="30"/>
        <v/>
      </c>
      <c r="F307" s="82" t="str">
        <f t="shared" si="31"/>
        <v/>
      </c>
      <c r="G307" s="67" t="str">
        <f t="shared" si="32"/>
        <v/>
      </c>
    </row>
    <row r="308" spans="1:7" x14ac:dyDescent="0.25">
      <c r="A308" s="81" t="str">
        <f t="shared" si="33"/>
        <v/>
      </c>
      <c r="B308" s="73" t="str">
        <f t="shared" si="35"/>
        <v/>
      </c>
      <c r="C308" s="67" t="str">
        <f t="shared" si="34"/>
        <v/>
      </c>
      <c r="D308" s="82" t="str">
        <f t="shared" si="29"/>
        <v/>
      </c>
      <c r="E308" s="82" t="str">
        <f t="shared" si="30"/>
        <v/>
      </c>
      <c r="F308" s="82" t="str">
        <f t="shared" si="31"/>
        <v/>
      </c>
      <c r="G308" s="67" t="str">
        <f t="shared" si="32"/>
        <v/>
      </c>
    </row>
    <row r="309" spans="1:7" x14ac:dyDescent="0.25">
      <c r="A309" s="81" t="str">
        <f t="shared" si="33"/>
        <v/>
      </c>
      <c r="B309" s="73" t="str">
        <f t="shared" si="35"/>
        <v/>
      </c>
      <c r="C309" s="67" t="str">
        <f t="shared" si="34"/>
        <v/>
      </c>
      <c r="D309" s="82" t="str">
        <f t="shared" si="29"/>
        <v/>
      </c>
      <c r="E309" s="82" t="str">
        <f t="shared" si="30"/>
        <v/>
      </c>
      <c r="F309" s="82" t="str">
        <f t="shared" si="31"/>
        <v/>
      </c>
      <c r="G309" s="67" t="str">
        <f t="shared" si="32"/>
        <v/>
      </c>
    </row>
    <row r="310" spans="1:7" x14ac:dyDescent="0.25">
      <c r="A310" s="81" t="str">
        <f t="shared" si="33"/>
        <v/>
      </c>
      <c r="B310" s="73" t="str">
        <f t="shared" si="35"/>
        <v/>
      </c>
      <c r="C310" s="67" t="str">
        <f t="shared" si="34"/>
        <v/>
      </c>
      <c r="D310" s="82" t="str">
        <f t="shared" si="29"/>
        <v/>
      </c>
      <c r="E310" s="82" t="str">
        <f t="shared" si="30"/>
        <v/>
      </c>
      <c r="F310" s="82" t="str">
        <f t="shared" si="31"/>
        <v/>
      </c>
      <c r="G310" s="67" t="str">
        <f t="shared" si="32"/>
        <v/>
      </c>
    </row>
    <row r="311" spans="1:7" x14ac:dyDescent="0.25">
      <c r="A311" s="81" t="str">
        <f t="shared" si="33"/>
        <v/>
      </c>
      <c r="B311" s="73" t="str">
        <f t="shared" si="35"/>
        <v/>
      </c>
      <c r="C311" s="67" t="str">
        <f t="shared" si="34"/>
        <v/>
      </c>
      <c r="D311" s="82" t="str">
        <f t="shared" si="29"/>
        <v/>
      </c>
      <c r="E311" s="82" t="str">
        <f t="shared" si="30"/>
        <v/>
      </c>
      <c r="F311" s="82" t="str">
        <f t="shared" si="31"/>
        <v/>
      </c>
      <c r="G311" s="67" t="str">
        <f t="shared" si="32"/>
        <v/>
      </c>
    </row>
    <row r="312" spans="1:7" x14ac:dyDescent="0.25">
      <c r="A312" s="81" t="str">
        <f t="shared" si="33"/>
        <v/>
      </c>
      <c r="B312" s="73" t="str">
        <f t="shared" si="35"/>
        <v/>
      </c>
      <c r="C312" s="67" t="str">
        <f t="shared" si="34"/>
        <v/>
      </c>
      <c r="D312" s="82" t="str">
        <f t="shared" si="29"/>
        <v/>
      </c>
      <c r="E312" s="82" t="str">
        <f t="shared" si="30"/>
        <v/>
      </c>
      <c r="F312" s="82" t="str">
        <f t="shared" si="31"/>
        <v/>
      </c>
      <c r="G312" s="67" t="str">
        <f t="shared" si="32"/>
        <v/>
      </c>
    </row>
    <row r="313" spans="1:7" x14ac:dyDescent="0.25">
      <c r="A313" s="81" t="str">
        <f t="shared" si="33"/>
        <v/>
      </c>
      <c r="B313" s="73" t="str">
        <f t="shared" si="35"/>
        <v/>
      </c>
      <c r="C313" s="67" t="str">
        <f t="shared" si="34"/>
        <v/>
      </c>
      <c r="D313" s="82" t="str">
        <f t="shared" si="29"/>
        <v/>
      </c>
      <c r="E313" s="82" t="str">
        <f t="shared" si="30"/>
        <v/>
      </c>
      <c r="F313" s="82" t="str">
        <f t="shared" si="31"/>
        <v/>
      </c>
      <c r="G313" s="67" t="str">
        <f t="shared" si="32"/>
        <v/>
      </c>
    </row>
    <row r="314" spans="1:7" x14ac:dyDescent="0.25">
      <c r="A314" s="81" t="str">
        <f t="shared" si="33"/>
        <v/>
      </c>
      <c r="B314" s="73" t="str">
        <f t="shared" si="35"/>
        <v/>
      </c>
      <c r="C314" s="67" t="str">
        <f t="shared" si="34"/>
        <v/>
      </c>
      <c r="D314" s="82" t="str">
        <f t="shared" si="29"/>
        <v/>
      </c>
      <c r="E314" s="82" t="str">
        <f t="shared" si="30"/>
        <v/>
      </c>
      <c r="F314" s="82" t="str">
        <f t="shared" si="31"/>
        <v/>
      </c>
      <c r="G314" s="67" t="str">
        <f t="shared" si="32"/>
        <v/>
      </c>
    </row>
    <row r="315" spans="1:7" x14ac:dyDescent="0.25">
      <c r="A315" s="81" t="str">
        <f t="shared" si="33"/>
        <v/>
      </c>
      <c r="B315" s="73" t="str">
        <f t="shared" si="35"/>
        <v/>
      </c>
      <c r="C315" s="67" t="str">
        <f t="shared" si="34"/>
        <v/>
      </c>
      <c r="D315" s="82" t="str">
        <f t="shared" si="29"/>
        <v/>
      </c>
      <c r="E315" s="82" t="str">
        <f t="shared" si="30"/>
        <v/>
      </c>
      <c r="F315" s="82" t="str">
        <f t="shared" si="31"/>
        <v/>
      </c>
      <c r="G315" s="67" t="str">
        <f t="shared" si="32"/>
        <v/>
      </c>
    </row>
    <row r="316" spans="1:7" x14ac:dyDescent="0.25">
      <c r="A316" s="81" t="str">
        <f t="shared" si="33"/>
        <v/>
      </c>
      <c r="B316" s="73" t="str">
        <f t="shared" si="35"/>
        <v/>
      </c>
      <c r="C316" s="67" t="str">
        <f t="shared" si="34"/>
        <v/>
      </c>
      <c r="D316" s="82" t="str">
        <f t="shared" si="29"/>
        <v/>
      </c>
      <c r="E316" s="82" t="str">
        <f t="shared" si="30"/>
        <v/>
      </c>
      <c r="F316" s="82" t="str">
        <f t="shared" si="31"/>
        <v/>
      </c>
      <c r="G316" s="67" t="str">
        <f t="shared" si="32"/>
        <v/>
      </c>
    </row>
    <row r="317" spans="1:7" x14ac:dyDescent="0.25">
      <c r="A317" s="81" t="str">
        <f t="shared" si="33"/>
        <v/>
      </c>
      <c r="B317" s="73" t="str">
        <f t="shared" si="35"/>
        <v/>
      </c>
      <c r="C317" s="67" t="str">
        <f t="shared" si="34"/>
        <v/>
      </c>
      <c r="D317" s="82" t="str">
        <f t="shared" si="29"/>
        <v/>
      </c>
      <c r="E317" s="82" t="str">
        <f t="shared" si="30"/>
        <v/>
      </c>
      <c r="F317" s="82" t="str">
        <f t="shared" si="31"/>
        <v/>
      </c>
      <c r="G317" s="67" t="str">
        <f t="shared" si="32"/>
        <v/>
      </c>
    </row>
    <row r="318" spans="1:7" x14ac:dyDescent="0.25">
      <c r="A318" s="81" t="str">
        <f t="shared" si="33"/>
        <v/>
      </c>
      <c r="B318" s="73" t="str">
        <f t="shared" si="35"/>
        <v/>
      </c>
      <c r="C318" s="67" t="str">
        <f t="shared" si="34"/>
        <v/>
      </c>
      <c r="D318" s="82" t="str">
        <f t="shared" si="29"/>
        <v/>
      </c>
      <c r="E318" s="82" t="str">
        <f t="shared" si="30"/>
        <v/>
      </c>
      <c r="F318" s="82" t="str">
        <f t="shared" si="31"/>
        <v/>
      </c>
      <c r="G318" s="67" t="str">
        <f t="shared" si="32"/>
        <v/>
      </c>
    </row>
    <row r="319" spans="1:7" x14ac:dyDescent="0.25">
      <c r="A319" s="81" t="str">
        <f t="shared" si="33"/>
        <v/>
      </c>
      <c r="B319" s="73" t="str">
        <f t="shared" si="35"/>
        <v/>
      </c>
      <c r="C319" s="67" t="str">
        <f t="shared" si="34"/>
        <v/>
      </c>
      <c r="D319" s="82" t="str">
        <f t="shared" si="29"/>
        <v/>
      </c>
      <c r="E319" s="82" t="str">
        <f t="shared" si="30"/>
        <v/>
      </c>
      <c r="F319" s="82" t="str">
        <f t="shared" si="31"/>
        <v/>
      </c>
      <c r="G319" s="67" t="str">
        <f t="shared" si="32"/>
        <v/>
      </c>
    </row>
    <row r="320" spans="1:7" x14ac:dyDescent="0.25">
      <c r="A320" s="81" t="str">
        <f t="shared" si="33"/>
        <v/>
      </c>
      <c r="B320" s="73" t="str">
        <f t="shared" si="35"/>
        <v/>
      </c>
      <c r="C320" s="67" t="str">
        <f t="shared" si="34"/>
        <v/>
      </c>
      <c r="D320" s="82" t="str">
        <f t="shared" si="29"/>
        <v/>
      </c>
      <c r="E320" s="82" t="str">
        <f t="shared" si="30"/>
        <v/>
      </c>
      <c r="F320" s="82" t="str">
        <f t="shared" si="31"/>
        <v/>
      </c>
      <c r="G320" s="67" t="str">
        <f t="shared" si="32"/>
        <v/>
      </c>
    </row>
    <row r="321" spans="1:7" x14ac:dyDescent="0.25">
      <c r="A321" s="81" t="str">
        <f t="shared" si="33"/>
        <v/>
      </c>
      <c r="B321" s="73" t="str">
        <f t="shared" si="35"/>
        <v/>
      </c>
      <c r="C321" s="67" t="str">
        <f t="shared" si="34"/>
        <v/>
      </c>
      <c r="D321" s="82" t="str">
        <f t="shared" si="29"/>
        <v/>
      </c>
      <c r="E321" s="82" t="str">
        <f t="shared" si="30"/>
        <v/>
      </c>
      <c r="F321" s="82" t="str">
        <f t="shared" si="31"/>
        <v/>
      </c>
      <c r="G321" s="67" t="str">
        <f t="shared" si="32"/>
        <v/>
      </c>
    </row>
    <row r="322" spans="1:7" x14ac:dyDescent="0.25">
      <c r="A322" s="81" t="str">
        <f t="shared" si="33"/>
        <v/>
      </c>
      <c r="B322" s="73" t="str">
        <f t="shared" si="35"/>
        <v/>
      </c>
      <c r="C322" s="67" t="str">
        <f t="shared" si="34"/>
        <v/>
      </c>
      <c r="D322" s="82" t="str">
        <f t="shared" si="29"/>
        <v/>
      </c>
      <c r="E322" s="82" t="str">
        <f t="shared" si="30"/>
        <v/>
      </c>
      <c r="F322" s="82" t="str">
        <f t="shared" si="31"/>
        <v/>
      </c>
      <c r="G322" s="67" t="str">
        <f t="shared" si="32"/>
        <v/>
      </c>
    </row>
    <row r="323" spans="1:7" x14ac:dyDescent="0.25">
      <c r="A323" s="81" t="str">
        <f t="shared" si="33"/>
        <v/>
      </c>
      <c r="B323" s="73" t="str">
        <f t="shared" si="35"/>
        <v/>
      </c>
      <c r="C323" s="67" t="str">
        <f t="shared" si="34"/>
        <v/>
      </c>
      <c r="D323" s="82" t="str">
        <f t="shared" si="29"/>
        <v/>
      </c>
      <c r="E323" s="82" t="str">
        <f t="shared" si="30"/>
        <v/>
      </c>
      <c r="F323" s="82" t="str">
        <f t="shared" si="31"/>
        <v/>
      </c>
      <c r="G323" s="67" t="str">
        <f t="shared" si="32"/>
        <v/>
      </c>
    </row>
    <row r="324" spans="1:7" x14ac:dyDescent="0.25">
      <c r="A324" s="81" t="str">
        <f t="shared" si="33"/>
        <v/>
      </c>
      <c r="B324" s="73" t="str">
        <f t="shared" si="35"/>
        <v/>
      </c>
      <c r="C324" s="67" t="str">
        <f t="shared" si="34"/>
        <v/>
      </c>
      <c r="D324" s="82" t="str">
        <f t="shared" si="29"/>
        <v/>
      </c>
      <c r="E324" s="82" t="str">
        <f t="shared" si="30"/>
        <v/>
      </c>
      <c r="F324" s="82" t="str">
        <f t="shared" si="31"/>
        <v/>
      </c>
      <c r="G324" s="67" t="str">
        <f t="shared" si="32"/>
        <v/>
      </c>
    </row>
    <row r="325" spans="1:7" x14ac:dyDescent="0.25">
      <c r="A325" s="81" t="str">
        <f t="shared" si="33"/>
        <v/>
      </c>
      <c r="B325" s="73" t="str">
        <f t="shared" si="35"/>
        <v/>
      </c>
      <c r="C325" s="67" t="str">
        <f t="shared" si="34"/>
        <v/>
      </c>
      <c r="D325" s="82" t="str">
        <f t="shared" si="29"/>
        <v/>
      </c>
      <c r="E325" s="82" t="str">
        <f t="shared" si="30"/>
        <v/>
      </c>
      <c r="F325" s="82" t="str">
        <f t="shared" si="31"/>
        <v/>
      </c>
      <c r="G325" s="67" t="str">
        <f t="shared" si="32"/>
        <v/>
      </c>
    </row>
    <row r="326" spans="1:7" x14ac:dyDescent="0.25">
      <c r="A326" s="81" t="str">
        <f t="shared" si="33"/>
        <v/>
      </c>
      <c r="B326" s="73" t="str">
        <f t="shared" si="35"/>
        <v/>
      </c>
      <c r="C326" s="67" t="str">
        <f t="shared" si="34"/>
        <v/>
      </c>
      <c r="D326" s="82" t="str">
        <f t="shared" si="29"/>
        <v/>
      </c>
      <c r="E326" s="82" t="str">
        <f t="shared" si="30"/>
        <v/>
      </c>
      <c r="F326" s="82" t="str">
        <f t="shared" si="31"/>
        <v/>
      </c>
      <c r="G326" s="67" t="str">
        <f t="shared" si="32"/>
        <v/>
      </c>
    </row>
    <row r="327" spans="1:7" x14ac:dyDescent="0.25">
      <c r="A327" s="81" t="str">
        <f t="shared" si="33"/>
        <v/>
      </c>
      <c r="B327" s="73" t="str">
        <f t="shared" si="35"/>
        <v/>
      </c>
      <c r="C327" s="67" t="str">
        <f t="shared" si="34"/>
        <v/>
      </c>
      <c r="D327" s="82" t="str">
        <f t="shared" si="29"/>
        <v/>
      </c>
      <c r="E327" s="82" t="str">
        <f t="shared" si="30"/>
        <v/>
      </c>
      <c r="F327" s="82" t="str">
        <f t="shared" si="31"/>
        <v/>
      </c>
      <c r="G327" s="67" t="str">
        <f t="shared" si="32"/>
        <v/>
      </c>
    </row>
    <row r="328" spans="1:7" x14ac:dyDescent="0.25">
      <c r="A328" s="81" t="str">
        <f t="shared" si="33"/>
        <v/>
      </c>
      <c r="B328" s="73" t="str">
        <f t="shared" si="35"/>
        <v/>
      </c>
      <c r="C328" s="67" t="str">
        <f t="shared" si="34"/>
        <v/>
      </c>
      <c r="D328" s="82" t="str">
        <f t="shared" si="29"/>
        <v/>
      </c>
      <c r="E328" s="82" t="str">
        <f t="shared" si="30"/>
        <v/>
      </c>
      <c r="F328" s="82" t="str">
        <f t="shared" si="31"/>
        <v/>
      </c>
      <c r="G328" s="67" t="str">
        <f t="shared" si="32"/>
        <v/>
      </c>
    </row>
    <row r="329" spans="1:7" x14ac:dyDescent="0.25">
      <c r="A329" s="81" t="str">
        <f t="shared" si="33"/>
        <v/>
      </c>
      <c r="B329" s="73" t="str">
        <f t="shared" si="35"/>
        <v/>
      </c>
      <c r="C329" s="67" t="str">
        <f t="shared" si="34"/>
        <v/>
      </c>
      <c r="D329" s="82" t="str">
        <f t="shared" si="29"/>
        <v/>
      </c>
      <c r="E329" s="82" t="str">
        <f t="shared" si="30"/>
        <v/>
      </c>
      <c r="F329" s="82" t="str">
        <f t="shared" si="31"/>
        <v/>
      </c>
      <c r="G329" s="67" t="str">
        <f t="shared" si="32"/>
        <v/>
      </c>
    </row>
    <row r="330" spans="1:7" x14ac:dyDescent="0.25">
      <c r="A330" s="81" t="str">
        <f t="shared" si="33"/>
        <v/>
      </c>
      <c r="B330" s="73" t="str">
        <f t="shared" si="35"/>
        <v/>
      </c>
      <c r="C330" s="67" t="str">
        <f t="shared" si="34"/>
        <v/>
      </c>
      <c r="D330" s="82" t="str">
        <f t="shared" si="29"/>
        <v/>
      </c>
      <c r="E330" s="82" t="str">
        <f t="shared" si="30"/>
        <v/>
      </c>
      <c r="F330" s="82" t="str">
        <f t="shared" si="31"/>
        <v/>
      </c>
      <c r="G330" s="67" t="str">
        <f t="shared" si="32"/>
        <v/>
      </c>
    </row>
    <row r="331" spans="1:7" x14ac:dyDescent="0.25">
      <c r="A331" s="81" t="str">
        <f t="shared" si="33"/>
        <v/>
      </c>
      <c r="B331" s="73" t="str">
        <f t="shared" si="35"/>
        <v/>
      </c>
      <c r="C331" s="67" t="str">
        <f t="shared" si="34"/>
        <v/>
      </c>
      <c r="D331" s="82" t="str">
        <f t="shared" si="29"/>
        <v/>
      </c>
      <c r="E331" s="82" t="str">
        <f t="shared" si="30"/>
        <v/>
      </c>
      <c r="F331" s="82" t="str">
        <f t="shared" si="31"/>
        <v/>
      </c>
      <c r="G331" s="67" t="str">
        <f t="shared" si="32"/>
        <v/>
      </c>
    </row>
    <row r="332" spans="1:7" x14ac:dyDescent="0.25">
      <c r="A332" s="81" t="str">
        <f t="shared" si="33"/>
        <v/>
      </c>
      <c r="B332" s="73" t="str">
        <f t="shared" si="35"/>
        <v/>
      </c>
      <c r="C332" s="67" t="str">
        <f t="shared" si="34"/>
        <v/>
      </c>
      <c r="D332" s="82" t="str">
        <f t="shared" si="29"/>
        <v/>
      </c>
      <c r="E332" s="82" t="str">
        <f t="shared" si="30"/>
        <v/>
      </c>
      <c r="F332" s="82" t="str">
        <f t="shared" si="31"/>
        <v/>
      </c>
      <c r="G332" s="67" t="str">
        <f t="shared" si="32"/>
        <v/>
      </c>
    </row>
    <row r="333" spans="1:7" x14ac:dyDescent="0.25">
      <c r="A333" s="81" t="str">
        <f t="shared" si="33"/>
        <v/>
      </c>
      <c r="B333" s="73" t="str">
        <f t="shared" si="35"/>
        <v/>
      </c>
      <c r="C333" s="67" t="str">
        <f t="shared" si="34"/>
        <v/>
      </c>
      <c r="D333" s="82" t="str">
        <f t="shared" si="29"/>
        <v/>
      </c>
      <c r="E333" s="82" t="str">
        <f t="shared" si="30"/>
        <v/>
      </c>
      <c r="F333" s="82" t="str">
        <f t="shared" si="31"/>
        <v/>
      </c>
      <c r="G333" s="67" t="str">
        <f t="shared" si="32"/>
        <v/>
      </c>
    </row>
    <row r="334" spans="1:7" x14ac:dyDescent="0.25">
      <c r="A334" s="81" t="str">
        <f t="shared" si="33"/>
        <v/>
      </c>
      <c r="B334" s="73" t="str">
        <f t="shared" si="35"/>
        <v/>
      </c>
      <c r="C334" s="67" t="str">
        <f t="shared" si="34"/>
        <v/>
      </c>
      <c r="D334" s="82" t="str">
        <f t="shared" si="29"/>
        <v/>
      </c>
      <c r="E334" s="82" t="str">
        <f t="shared" si="30"/>
        <v/>
      </c>
      <c r="F334" s="82" t="str">
        <f t="shared" si="31"/>
        <v/>
      </c>
      <c r="G334" s="67" t="str">
        <f t="shared" si="32"/>
        <v/>
      </c>
    </row>
    <row r="335" spans="1:7" x14ac:dyDescent="0.25">
      <c r="A335" s="81" t="str">
        <f t="shared" si="33"/>
        <v/>
      </c>
      <c r="B335" s="73" t="str">
        <f t="shared" si="35"/>
        <v/>
      </c>
      <c r="C335" s="67" t="str">
        <f t="shared" si="34"/>
        <v/>
      </c>
      <c r="D335" s="82" t="str">
        <f t="shared" si="29"/>
        <v/>
      </c>
      <c r="E335" s="82" t="str">
        <f t="shared" si="30"/>
        <v/>
      </c>
      <c r="F335" s="82" t="str">
        <f t="shared" si="31"/>
        <v/>
      </c>
      <c r="G335" s="67" t="str">
        <f t="shared" si="32"/>
        <v/>
      </c>
    </row>
    <row r="336" spans="1:7" x14ac:dyDescent="0.25">
      <c r="A336" s="81" t="str">
        <f t="shared" si="33"/>
        <v/>
      </c>
      <c r="B336" s="73" t="str">
        <f t="shared" si="35"/>
        <v/>
      </c>
      <c r="C336" s="67" t="str">
        <f t="shared" si="34"/>
        <v/>
      </c>
      <c r="D336" s="82" t="str">
        <f t="shared" si="29"/>
        <v/>
      </c>
      <c r="E336" s="82" t="str">
        <f t="shared" si="30"/>
        <v/>
      </c>
      <c r="F336" s="82" t="str">
        <f t="shared" si="31"/>
        <v/>
      </c>
      <c r="G336" s="67" t="str">
        <f t="shared" si="32"/>
        <v/>
      </c>
    </row>
    <row r="337" spans="1:7" x14ac:dyDescent="0.25">
      <c r="A337" s="81" t="str">
        <f t="shared" si="33"/>
        <v/>
      </c>
      <c r="B337" s="73" t="str">
        <f t="shared" si="35"/>
        <v/>
      </c>
      <c r="C337" s="67" t="str">
        <f t="shared" si="34"/>
        <v/>
      </c>
      <c r="D337" s="82" t="str">
        <f t="shared" si="29"/>
        <v/>
      </c>
      <c r="E337" s="82" t="str">
        <f t="shared" si="30"/>
        <v/>
      </c>
      <c r="F337" s="82" t="str">
        <f t="shared" si="31"/>
        <v/>
      </c>
      <c r="G337" s="67" t="str">
        <f t="shared" si="32"/>
        <v/>
      </c>
    </row>
    <row r="338" spans="1:7" x14ac:dyDescent="0.25">
      <c r="A338" s="81" t="str">
        <f t="shared" si="33"/>
        <v/>
      </c>
      <c r="B338" s="73" t="str">
        <f t="shared" si="35"/>
        <v/>
      </c>
      <c r="C338" s="67" t="str">
        <f t="shared" si="34"/>
        <v/>
      </c>
      <c r="D338" s="82" t="str">
        <f t="shared" ref="D338:D401" si="36">IF(B338="","",IPMT($E$13/12,B338,$E$7,-$E$11,$E$12,0))</f>
        <v/>
      </c>
      <c r="E338" s="82" t="str">
        <f t="shared" ref="E338:E401" si="37">IF(B338="","",PPMT($E$13/12,B338,$E$7,-$E$11,$E$12,0))</f>
        <v/>
      </c>
      <c r="F338" s="82" t="str">
        <f t="shared" ref="F338:F401" si="38">IF(B338="","",SUM(D338:E338))</f>
        <v/>
      </c>
      <c r="G338" s="67" t="str">
        <f t="shared" ref="G338:G401" si="39">IF(B338="","",SUM(C338)-SUM(E338))</f>
        <v/>
      </c>
    </row>
    <row r="339" spans="1:7" x14ac:dyDescent="0.25">
      <c r="A339" s="81" t="str">
        <f t="shared" ref="A339:A402" si="40">IF(B339="","",EDATE(A338,1))</f>
        <v/>
      </c>
      <c r="B339" s="73" t="str">
        <f t="shared" si="35"/>
        <v/>
      </c>
      <c r="C339" s="67" t="str">
        <f t="shared" ref="C339:C402" si="41">IF(B339="","",G338)</f>
        <v/>
      </c>
      <c r="D339" s="82" t="str">
        <f t="shared" si="36"/>
        <v/>
      </c>
      <c r="E339" s="82" t="str">
        <f t="shared" si="37"/>
        <v/>
      </c>
      <c r="F339" s="82" t="str">
        <f t="shared" si="38"/>
        <v/>
      </c>
      <c r="G339" s="67" t="str">
        <f t="shared" si="39"/>
        <v/>
      </c>
    </row>
    <row r="340" spans="1:7" x14ac:dyDescent="0.25">
      <c r="A340" s="81" t="str">
        <f t="shared" si="40"/>
        <v/>
      </c>
      <c r="B340" s="73" t="str">
        <f t="shared" ref="B340:B403" si="42">IF(B339="","",IF(SUM(B339)+1&lt;=$E$7,SUM(B339)+1,""))</f>
        <v/>
      </c>
      <c r="C340" s="67" t="str">
        <f t="shared" si="41"/>
        <v/>
      </c>
      <c r="D340" s="82" t="str">
        <f t="shared" si="36"/>
        <v/>
      </c>
      <c r="E340" s="82" t="str">
        <f t="shared" si="37"/>
        <v/>
      </c>
      <c r="F340" s="82" t="str">
        <f t="shared" si="38"/>
        <v/>
      </c>
      <c r="G340" s="67" t="str">
        <f t="shared" si="39"/>
        <v/>
      </c>
    </row>
    <row r="341" spans="1:7" x14ac:dyDescent="0.25">
      <c r="A341" s="81" t="str">
        <f t="shared" si="40"/>
        <v/>
      </c>
      <c r="B341" s="73" t="str">
        <f t="shared" si="42"/>
        <v/>
      </c>
      <c r="C341" s="67" t="str">
        <f t="shared" si="41"/>
        <v/>
      </c>
      <c r="D341" s="82" t="str">
        <f t="shared" si="36"/>
        <v/>
      </c>
      <c r="E341" s="82" t="str">
        <f t="shared" si="37"/>
        <v/>
      </c>
      <c r="F341" s="82" t="str">
        <f t="shared" si="38"/>
        <v/>
      </c>
      <c r="G341" s="67" t="str">
        <f t="shared" si="39"/>
        <v/>
      </c>
    </row>
    <row r="342" spans="1:7" x14ac:dyDescent="0.25">
      <c r="A342" s="81" t="str">
        <f t="shared" si="40"/>
        <v/>
      </c>
      <c r="B342" s="73" t="str">
        <f t="shared" si="42"/>
        <v/>
      </c>
      <c r="C342" s="67" t="str">
        <f t="shared" si="41"/>
        <v/>
      </c>
      <c r="D342" s="82" t="str">
        <f t="shared" si="36"/>
        <v/>
      </c>
      <c r="E342" s="82" t="str">
        <f t="shared" si="37"/>
        <v/>
      </c>
      <c r="F342" s="82" t="str">
        <f t="shared" si="38"/>
        <v/>
      </c>
      <c r="G342" s="67" t="str">
        <f t="shared" si="39"/>
        <v/>
      </c>
    </row>
    <row r="343" spans="1:7" x14ac:dyDescent="0.25">
      <c r="A343" s="81" t="str">
        <f t="shared" si="40"/>
        <v/>
      </c>
      <c r="B343" s="73" t="str">
        <f t="shared" si="42"/>
        <v/>
      </c>
      <c r="C343" s="67" t="str">
        <f t="shared" si="41"/>
        <v/>
      </c>
      <c r="D343" s="82" t="str">
        <f t="shared" si="36"/>
        <v/>
      </c>
      <c r="E343" s="82" t="str">
        <f t="shared" si="37"/>
        <v/>
      </c>
      <c r="F343" s="82" t="str">
        <f t="shared" si="38"/>
        <v/>
      </c>
      <c r="G343" s="67" t="str">
        <f t="shared" si="39"/>
        <v/>
      </c>
    </row>
    <row r="344" spans="1:7" x14ac:dyDescent="0.25">
      <c r="A344" s="81" t="str">
        <f t="shared" si="40"/>
        <v/>
      </c>
      <c r="B344" s="73" t="str">
        <f t="shared" si="42"/>
        <v/>
      </c>
      <c r="C344" s="67" t="str">
        <f t="shared" si="41"/>
        <v/>
      </c>
      <c r="D344" s="82" t="str">
        <f t="shared" si="36"/>
        <v/>
      </c>
      <c r="E344" s="82" t="str">
        <f t="shared" si="37"/>
        <v/>
      </c>
      <c r="F344" s="82" t="str">
        <f t="shared" si="38"/>
        <v/>
      </c>
      <c r="G344" s="67" t="str">
        <f t="shared" si="39"/>
        <v/>
      </c>
    </row>
    <row r="345" spans="1:7" x14ac:dyDescent="0.25">
      <c r="A345" s="81" t="str">
        <f t="shared" si="40"/>
        <v/>
      </c>
      <c r="B345" s="73" t="str">
        <f t="shared" si="42"/>
        <v/>
      </c>
      <c r="C345" s="67" t="str">
        <f t="shared" si="41"/>
        <v/>
      </c>
      <c r="D345" s="82" t="str">
        <f t="shared" si="36"/>
        <v/>
      </c>
      <c r="E345" s="82" t="str">
        <f t="shared" si="37"/>
        <v/>
      </c>
      <c r="F345" s="82" t="str">
        <f t="shared" si="38"/>
        <v/>
      </c>
      <c r="G345" s="67" t="str">
        <f t="shared" si="39"/>
        <v/>
      </c>
    </row>
    <row r="346" spans="1:7" x14ac:dyDescent="0.25">
      <c r="A346" s="81" t="str">
        <f t="shared" si="40"/>
        <v/>
      </c>
      <c r="B346" s="73" t="str">
        <f t="shared" si="42"/>
        <v/>
      </c>
      <c r="C346" s="67" t="str">
        <f t="shared" si="41"/>
        <v/>
      </c>
      <c r="D346" s="82" t="str">
        <f t="shared" si="36"/>
        <v/>
      </c>
      <c r="E346" s="82" t="str">
        <f t="shared" si="37"/>
        <v/>
      </c>
      <c r="F346" s="82" t="str">
        <f t="shared" si="38"/>
        <v/>
      </c>
      <c r="G346" s="67" t="str">
        <f t="shared" si="39"/>
        <v/>
      </c>
    </row>
    <row r="347" spans="1:7" x14ac:dyDescent="0.25">
      <c r="A347" s="81" t="str">
        <f t="shared" si="40"/>
        <v/>
      </c>
      <c r="B347" s="73" t="str">
        <f t="shared" si="42"/>
        <v/>
      </c>
      <c r="C347" s="67" t="str">
        <f t="shared" si="41"/>
        <v/>
      </c>
      <c r="D347" s="82" t="str">
        <f t="shared" si="36"/>
        <v/>
      </c>
      <c r="E347" s="82" t="str">
        <f t="shared" si="37"/>
        <v/>
      </c>
      <c r="F347" s="82" t="str">
        <f t="shared" si="38"/>
        <v/>
      </c>
      <c r="G347" s="67" t="str">
        <f t="shared" si="39"/>
        <v/>
      </c>
    </row>
    <row r="348" spans="1:7" x14ac:dyDescent="0.25">
      <c r="A348" s="81" t="str">
        <f t="shared" si="40"/>
        <v/>
      </c>
      <c r="B348" s="73" t="str">
        <f t="shared" si="42"/>
        <v/>
      </c>
      <c r="C348" s="67" t="str">
        <f t="shared" si="41"/>
        <v/>
      </c>
      <c r="D348" s="82" t="str">
        <f t="shared" si="36"/>
        <v/>
      </c>
      <c r="E348" s="82" t="str">
        <f t="shared" si="37"/>
        <v/>
      </c>
      <c r="F348" s="82" t="str">
        <f t="shared" si="38"/>
        <v/>
      </c>
      <c r="G348" s="67" t="str">
        <f t="shared" si="39"/>
        <v/>
      </c>
    </row>
    <row r="349" spans="1:7" x14ac:dyDescent="0.25">
      <c r="A349" s="81" t="str">
        <f t="shared" si="40"/>
        <v/>
      </c>
      <c r="B349" s="73" t="str">
        <f t="shared" si="42"/>
        <v/>
      </c>
      <c r="C349" s="67" t="str">
        <f t="shared" si="41"/>
        <v/>
      </c>
      <c r="D349" s="82" t="str">
        <f t="shared" si="36"/>
        <v/>
      </c>
      <c r="E349" s="82" t="str">
        <f t="shared" si="37"/>
        <v/>
      </c>
      <c r="F349" s="82" t="str">
        <f t="shared" si="38"/>
        <v/>
      </c>
      <c r="G349" s="67" t="str">
        <f t="shared" si="39"/>
        <v/>
      </c>
    </row>
    <row r="350" spans="1:7" x14ac:dyDescent="0.25">
      <c r="A350" s="81" t="str">
        <f t="shared" si="40"/>
        <v/>
      </c>
      <c r="B350" s="73" t="str">
        <f t="shared" si="42"/>
        <v/>
      </c>
      <c r="C350" s="67" t="str">
        <f t="shared" si="41"/>
        <v/>
      </c>
      <c r="D350" s="82" t="str">
        <f t="shared" si="36"/>
        <v/>
      </c>
      <c r="E350" s="82" t="str">
        <f t="shared" si="37"/>
        <v/>
      </c>
      <c r="F350" s="82" t="str">
        <f t="shared" si="38"/>
        <v/>
      </c>
      <c r="G350" s="67" t="str">
        <f t="shared" si="39"/>
        <v/>
      </c>
    </row>
    <row r="351" spans="1:7" x14ac:dyDescent="0.25">
      <c r="A351" s="81" t="str">
        <f t="shared" si="40"/>
        <v/>
      </c>
      <c r="B351" s="73" t="str">
        <f t="shared" si="42"/>
        <v/>
      </c>
      <c r="C351" s="67" t="str">
        <f t="shared" si="41"/>
        <v/>
      </c>
      <c r="D351" s="82" t="str">
        <f t="shared" si="36"/>
        <v/>
      </c>
      <c r="E351" s="82" t="str">
        <f t="shared" si="37"/>
        <v/>
      </c>
      <c r="F351" s="82" t="str">
        <f t="shared" si="38"/>
        <v/>
      </c>
      <c r="G351" s="67" t="str">
        <f t="shared" si="39"/>
        <v/>
      </c>
    </row>
    <row r="352" spans="1:7" x14ac:dyDescent="0.25">
      <c r="A352" s="81" t="str">
        <f t="shared" si="40"/>
        <v/>
      </c>
      <c r="B352" s="73" t="str">
        <f t="shared" si="42"/>
        <v/>
      </c>
      <c r="C352" s="67" t="str">
        <f t="shared" si="41"/>
        <v/>
      </c>
      <c r="D352" s="82" t="str">
        <f t="shared" si="36"/>
        <v/>
      </c>
      <c r="E352" s="82" t="str">
        <f t="shared" si="37"/>
        <v/>
      </c>
      <c r="F352" s="82" t="str">
        <f t="shared" si="38"/>
        <v/>
      </c>
      <c r="G352" s="67" t="str">
        <f t="shared" si="39"/>
        <v/>
      </c>
    </row>
    <row r="353" spans="1:7" x14ac:dyDescent="0.25">
      <c r="A353" s="81" t="str">
        <f t="shared" si="40"/>
        <v/>
      </c>
      <c r="B353" s="73" t="str">
        <f t="shared" si="42"/>
        <v/>
      </c>
      <c r="C353" s="67" t="str">
        <f t="shared" si="41"/>
        <v/>
      </c>
      <c r="D353" s="82" t="str">
        <f t="shared" si="36"/>
        <v/>
      </c>
      <c r="E353" s="82" t="str">
        <f t="shared" si="37"/>
        <v/>
      </c>
      <c r="F353" s="82" t="str">
        <f t="shared" si="38"/>
        <v/>
      </c>
      <c r="G353" s="67" t="str">
        <f t="shared" si="39"/>
        <v/>
      </c>
    </row>
    <row r="354" spans="1:7" x14ac:dyDescent="0.25">
      <c r="A354" s="81" t="str">
        <f t="shared" si="40"/>
        <v/>
      </c>
      <c r="B354" s="73" t="str">
        <f t="shared" si="42"/>
        <v/>
      </c>
      <c r="C354" s="67" t="str">
        <f t="shared" si="41"/>
        <v/>
      </c>
      <c r="D354" s="82" t="str">
        <f t="shared" si="36"/>
        <v/>
      </c>
      <c r="E354" s="82" t="str">
        <f t="shared" si="37"/>
        <v/>
      </c>
      <c r="F354" s="82" t="str">
        <f t="shared" si="38"/>
        <v/>
      </c>
      <c r="G354" s="67" t="str">
        <f t="shared" si="39"/>
        <v/>
      </c>
    </row>
    <row r="355" spans="1:7" x14ac:dyDescent="0.25">
      <c r="A355" s="81" t="str">
        <f t="shared" si="40"/>
        <v/>
      </c>
      <c r="B355" s="73" t="str">
        <f t="shared" si="42"/>
        <v/>
      </c>
      <c r="C355" s="67" t="str">
        <f t="shared" si="41"/>
        <v/>
      </c>
      <c r="D355" s="82" t="str">
        <f t="shared" si="36"/>
        <v/>
      </c>
      <c r="E355" s="82" t="str">
        <f t="shared" si="37"/>
        <v/>
      </c>
      <c r="F355" s="82" t="str">
        <f t="shared" si="38"/>
        <v/>
      </c>
      <c r="G355" s="67" t="str">
        <f t="shared" si="39"/>
        <v/>
      </c>
    </row>
    <row r="356" spans="1:7" x14ac:dyDescent="0.25">
      <c r="A356" s="81" t="str">
        <f t="shared" si="40"/>
        <v/>
      </c>
      <c r="B356" s="73" t="str">
        <f t="shared" si="42"/>
        <v/>
      </c>
      <c r="C356" s="67" t="str">
        <f t="shared" si="41"/>
        <v/>
      </c>
      <c r="D356" s="82" t="str">
        <f t="shared" si="36"/>
        <v/>
      </c>
      <c r="E356" s="82" t="str">
        <f t="shared" si="37"/>
        <v/>
      </c>
      <c r="F356" s="82" t="str">
        <f t="shared" si="38"/>
        <v/>
      </c>
      <c r="G356" s="67" t="str">
        <f t="shared" si="39"/>
        <v/>
      </c>
    </row>
    <row r="357" spans="1:7" x14ac:dyDescent="0.25">
      <c r="A357" s="81" t="str">
        <f t="shared" si="40"/>
        <v/>
      </c>
      <c r="B357" s="73" t="str">
        <f t="shared" si="42"/>
        <v/>
      </c>
      <c r="C357" s="67" t="str">
        <f t="shared" si="41"/>
        <v/>
      </c>
      <c r="D357" s="82" t="str">
        <f t="shared" si="36"/>
        <v/>
      </c>
      <c r="E357" s="82" t="str">
        <f t="shared" si="37"/>
        <v/>
      </c>
      <c r="F357" s="82" t="str">
        <f t="shared" si="38"/>
        <v/>
      </c>
      <c r="G357" s="67" t="str">
        <f t="shared" si="39"/>
        <v/>
      </c>
    </row>
    <row r="358" spans="1:7" x14ac:dyDescent="0.25">
      <c r="A358" s="81" t="str">
        <f t="shared" si="40"/>
        <v/>
      </c>
      <c r="B358" s="73" t="str">
        <f t="shared" si="42"/>
        <v/>
      </c>
      <c r="C358" s="67" t="str">
        <f t="shared" si="41"/>
        <v/>
      </c>
      <c r="D358" s="82" t="str">
        <f t="shared" si="36"/>
        <v/>
      </c>
      <c r="E358" s="82" t="str">
        <f t="shared" si="37"/>
        <v/>
      </c>
      <c r="F358" s="82" t="str">
        <f t="shared" si="38"/>
        <v/>
      </c>
      <c r="G358" s="67" t="str">
        <f t="shared" si="39"/>
        <v/>
      </c>
    </row>
    <row r="359" spans="1:7" x14ac:dyDescent="0.25">
      <c r="A359" s="81" t="str">
        <f t="shared" si="40"/>
        <v/>
      </c>
      <c r="B359" s="73" t="str">
        <f t="shared" si="42"/>
        <v/>
      </c>
      <c r="C359" s="67" t="str">
        <f t="shared" si="41"/>
        <v/>
      </c>
      <c r="D359" s="82" t="str">
        <f t="shared" si="36"/>
        <v/>
      </c>
      <c r="E359" s="82" t="str">
        <f t="shared" si="37"/>
        <v/>
      </c>
      <c r="F359" s="82" t="str">
        <f t="shared" si="38"/>
        <v/>
      </c>
      <c r="G359" s="67" t="str">
        <f t="shared" si="39"/>
        <v/>
      </c>
    </row>
    <row r="360" spans="1:7" x14ac:dyDescent="0.25">
      <c r="A360" s="81" t="str">
        <f t="shared" si="40"/>
        <v/>
      </c>
      <c r="B360" s="73" t="str">
        <f t="shared" si="42"/>
        <v/>
      </c>
      <c r="C360" s="67" t="str">
        <f t="shared" si="41"/>
        <v/>
      </c>
      <c r="D360" s="82" t="str">
        <f t="shared" si="36"/>
        <v/>
      </c>
      <c r="E360" s="82" t="str">
        <f t="shared" si="37"/>
        <v/>
      </c>
      <c r="F360" s="82" t="str">
        <f t="shared" si="38"/>
        <v/>
      </c>
      <c r="G360" s="67" t="str">
        <f t="shared" si="39"/>
        <v/>
      </c>
    </row>
    <row r="361" spans="1:7" x14ac:dyDescent="0.25">
      <c r="A361" s="81" t="str">
        <f t="shared" si="40"/>
        <v/>
      </c>
      <c r="B361" s="73" t="str">
        <f t="shared" si="42"/>
        <v/>
      </c>
      <c r="C361" s="67" t="str">
        <f t="shared" si="41"/>
        <v/>
      </c>
      <c r="D361" s="82" t="str">
        <f t="shared" si="36"/>
        <v/>
      </c>
      <c r="E361" s="82" t="str">
        <f t="shared" si="37"/>
        <v/>
      </c>
      <c r="F361" s="82" t="str">
        <f t="shared" si="38"/>
        <v/>
      </c>
      <c r="G361" s="67" t="str">
        <f t="shared" si="39"/>
        <v/>
      </c>
    </row>
    <row r="362" spans="1:7" x14ac:dyDescent="0.25">
      <c r="A362" s="81" t="str">
        <f t="shared" si="40"/>
        <v/>
      </c>
      <c r="B362" s="73" t="str">
        <f t="shared" si="42"/>
        <v/>
      </c>
      <c r="C362" s="67" t="str">
        <f t="shared" si="41"/>
        <v/>
      </c>
      <c r="D362" s="82" t="str">
        <f t="shared" si="36"/>
        <v/>
      </c>
      <c r="E362" s="82" t="str">
        <f t="shared" si="37"/>
        <v/>
      </c>
      <c r="F362" s="82" t="str">
        <f t="shared" si="38"/>
        <v/>
      </c>
      <c r="G362" s="67" t="str">
        <f t="shared" si="39"/>
        <v/>
      </c>
    </row>
    <row r="363" spans="1:7" x14ac:dyDescent="0.25">
      <c r="A363" s="81" t="str">
        <f t="shared" si="40"/>
        <v/>
      </c>
      <c r="B363" s="73" t="str">
        <f t="shared" si="42"/>
        <v/>
      </c>
      <c r="C363" s="67" t="str">
        <f t="shared" si="41"/>
        <v/>
      </c>
      <c r="D363" s="82" t="str">
        <f t="shared" si="36"/>
        <v/>
      </c>
      <c r="E363" s="82" t="str">
        <f t="shared" si="37"/>
        <v/>
      </c>
      <c r="F363" s="82" t="str">
        <f t="shared" si="38"/>
        <v/>
      </c>
      <c r="G363" s="67" t="str">
        <f t="shared" si="39"/>
        <v/>
      </c>
    </row>
    <row r="364" spans="1:7" x14ac:dyDescent="0.25">
      <c r="A364" s="81" t="str">
        <f t="shared" si="40"/>
        <v/>
      </c>
      <c r="B364" s="73" t="str">
        <f t="shared" si="42"/>
        <v/>
      </c>
      <c r="C364" s="67" t="str">
        <f t="shared" si="41"/>
        <v/>
      </c>
      <c r="D364" s="82" t="str">
        <f t="shared" si="36"/>
        <v/>
      </c>
      <c r="E364" s="82" t="str">
        <f t="shared" si="37"/>
        <v/>
      </c>
      <c r="F364" s="82" t="str">
        <f t="shared" si="38"/>
        <v/>
      </c>
      <c r="G364" s="67" t="str">
        <f t="shared" si="39"/>
        <v/>
      </c>
    </row>
    <row r="365" spans="1:7" x14ac:dyDescent="0.25">
      <c r="A365" s="81" t="str">
        <f t="shared" si="40"/>
        <v/>
      </c>
      <c r="B365" s="73" t="str">
        <f t="shared" si="42"/>
        <v/>
      </c>
      <c r="C365" s="67" t="str">
        <f t="shared" si="41"/>
        <v/>
      </c>
      <c r="D365" s="82" t="str">
        <f t="shared" si="36"/>
        <v/>
      </c>
      <c r="E365" s="82" t="str">
        <f t="shared" si="37"/>
        <v/>
      </c>
      <c r="F365" s="82" t="str">
        <f t="shared" si="38"/>
        <v/>
      </c>
      <c r="G365" s="67" t="str">
        <f t="shared" si="39"/>
        <v/>
      </c>
    </row>
    <row r="366" spans="1:7" x14ac:dyDescent="0.25">
      <c r="A366" s="81" t="str">
        <f t="shared" si="40"/>
        <v/>
      </c>
      <c r="B366" s="73" t="str">
        <f t="shared" si="42"/>
        <v/>
      </c>
      <c r="C366" s="67" t="str">
        <f t="shared" si="41"/>
        <v/>
      </c>
      <c r="D366" s="82" t="str">
        <f t="shared" si="36"/>
        <v/>
      </c>
      <c r="E366" s="82" t="str">
        <f t="shared" si="37"/>
        <v/>
      </c>
      <c r="F366" s="82" t="str">
        <f t="shared" si="38"/>
        <v/>
      </c>
      <c r="G366" s="67" t="str">
        <f t="shared" si="39"/>
        <v/>
      </c>
    </row>
    <row r="367" spans="1:7" x14ac:dyDescent="0.25">
      <c r="A367" s="81" t="str">
        <f t="shared" si="40"/>
        <v/>
      </c>
      <c r="B367" s="73" t="str">
        <f t="shared" si="42"/>
        <v/>
      </c>
      <c r="C367" s="67" t="str">
        <f t="shared" si="41"/>
        <v/>
      </c>
      <c r="D367" s="82" t="str">
        <f t="shared" si="36"/>
        <v/>
      </c>
      <c r="E367" s="82" t="str">
        <f t="shared" si="37"/>
        <v/>
      </c>
      <c r="F367" s="82" t="str">
        <f t="shared" si="38"/>
        <v/>
      </c>
      <c r="G367" s="67" t="str">
        <f t="shared" si="39"/>
        <v/>
      </c>
    </row>
    <row r="368" spans="1:7" x14ac:dyDescent="0.25">
      <c r="A368" s="81" t="str">
        <f t="shared" si="40"/>
        <v/>
      </c>
      <c r="B368" s="73" t="str">
        <f t="shared" si="42"/>
        <v/>
      </c>
      <c r="C368" s="67" t="str">
        <f t="shared" si="41"/>
        <v/>
      </c>
      <c r="D368" s="82" t="str">
        <f t="shared" si="36"/>
        <v/>
      </c>
      <c r="E368" s="82" t="str">
        <f t="shared" si="37"/>
        <v/>
      </c>
      <c r="F368" s="82" t="str">
        <f t="shared" si="38"/>
        <v/>
      </c>
      <c r="G368" s="67" t="str">
        <f t="shared" si="39"/>
        <v/>
      </c>
    </row>
    <row r="369" spans="1:7" x14ac:dyDescent="0.25">
      <c r="A369" s="81" t="str">
        <f t="shared" si="40"/>
        <v/>
      </c>
      <c r="B369" s="73" t="str">
        <f t="shared" si="42"/>
        <v/>
      </c>
      <c r="C369" s="67" t="str">
        <f t="shared" si="41"/>
        <v/>
      </c>
      <c r="D369" s="82" t="str">
        <f t="shared" si="36"/>
        <v/>
      </c>
      <c r="E369" s="82" t="str">
        <f t="shared" si="37"/>
        <v/>
      </c>
      <c r="F369" s="82" t="str">
        <f t="shared" si="38"/>
        <v/>
      </c>
      <c r="G369" s="67" t="str">
        <f t="shared" si="39"/>
        <v/>
      </c>
    </row>
    <row r="370" spans="1:7" x14ac:dyDescent="0.25">
      <c r="A370" s="81" t="str">
        <f t="shared" si="40"/>
        <v/>
      </c>
      <c r="B370" s="73" t="str">
        <f t="shared" si="42"/>
        <v/>
      </c>
      <c r="C370" s="67" t="str">
        <f t="shared" si="41"/>
        <v/>
      </c>
      <c r="D370" s="82" t="str">
        <f t="shared" si="36"/>
        <v/>
      </c>
      <c r="E370" s="82" t="str">
        <f t="shared" si="37"/>
        <v/>
      </c>
      <c r="F370" s="82" t="str">
        <f t="shared" si="38"/>
        <v/>
      </c>
      <c r="G370" s="67" t="str">
        <f t="shared" si="39"/>
        <v/>
      </c>
    </row>
    <row r="371" spans="1:7" x14ac:dyDescent="0.25">
      <c r="A371" s="81" t="str">
        <f t="shared" si="40"/>
        <v/>
      </c>
      <c r="B371" s="73" t="str">
        <f t="shared" si="42"/>
        <v/>
      </c>
      <c r="C371" s="67" t="str">
        <f t="shared" si="41"/>
        <v/>
      </c>
      <c r="D371" s="82" t="str">
        <f t="shared" si="36"/>
        <v/>
      </c>
      <c r="E371" s="82" t="str">
        <f t="shared" si="37"/>
        <v/>
      </c>
      <c r="F371" s="82" t="str">
        <f t="shared" si="38"/>
        <v/>
      </c>
      <c r="G371" s="67" t="str">
        <f t="shared" si="39"/>
        <v/>
      </c>
    </row>
    <row r="372" spans="1:7" x14ac:dyDescent="0.25">
      <c r="A372" s="81" t="str">
        <f t="shared" si="40"/>
        <v/>
      </c>
      <c r="B372" s="73" t="str">
        <f t="shared" si="42"/>
        <v/>
      </c>
      <c r="C372" s="67" t="str">
        <f t="shared" si="41"/>
        <v/>
      </c>
      <c r="D372" s="82" t="str">
        <f t="shared" si="36"/>
        <v/>
      </c>
      <c r="E372" s="82" t="str">
        <f t="shared" si="37"/>
        <v/>
      </c>
      <c r="F372" s="82" t="str">
        <f t="shared" si="38"/>
        <v/>
      </c>
      <c r="G372" s="67" t="str">
        <f t="shared" si="39"/>
        <v/>
      </c>
    </row>
    <row r="373" spans="1:7" x14ac:dyDescent="0.25">
      <c r="A373" s="81" t="str">
        <f t="shared" si="40"/>
        <v/>
      </c>
      <c r="B373" s="73" t="str">
        <f t="shared" si="42"/>
        <v/>
      </c>
      <c r="C373" s="67" t="str">
        <f t="shared" si="41"/>
        <v/>
      </c>
      <c r="D373" s="82" t="str">
        <f t="shared" si="36"/>
        <v/>
      </c>
      <c r="E373" s="82" t="str">
        <f t="shared" si="37"/>
        <v/>
      </c>
      <c r="F373" s="82" t="str">
        <f t="shared" si="38"/>
        <v/>
      </c>
      <c r="G373" s="67" t="str">
        <f t="shared" si="39"/>
        <v/>
      </c>
    </row>
    <row r="374" spans="1:7" x14ac:dyDescent="0.25">
      <c r="A374" s="81" t="str">
        <f t="shared" si="40"/>
        <v/>
      </c>
      <c r="B374" s="73" t="str">
        <f t="shared" si="42"/>
        <v/>
      </c>
      <c r="C374" s="67" t="str">
        <f t="shared" si="41"/>
        <v/>
      </c>
      <c r="D374" s="82" t="str">
        <f t="shared" si="36"/>
        <v/>
      </c>
      <c r="E374" s="82" t="str">
        <f t="shared" si="37"/>
        <v/>
      </c>
      <c r="F374" s="82" t="str">
        <f t="shared" si="38"/>
        <v/>
      </c>
      <c r="G374" s="67" t="str">
        <f t="shared" si="39"/>
        <v/>
      </c>
    </row>
    <row r="375" spans="1:7" x14ac:dyDescent="0.25">
      <c r="A375" s="81" t="str">
        <f t="shared" si="40"/>
        <v/>
      </c>
      <c r="B375" s="73" t="str">
        <f t="shared" si="42"/>
        <v/>
      </c>
      <c r="C375" s="67" t="str">
        <f t="shared" si="41"/>
        <v/>
      </c>
      <c r="D375" s="82" t="str">
        <f t="shared" si="36"/>
        <v/>
      </c>
      <c r="E375" s="82" t="str">
        <f t="shared" si="37"/>
        <v/>
      </c>
      <c r="F375" s="82" t="str">
        <f t="shared" si="38"/>
        <v/>
      </c>
      <c r="G375" s="67" t="str">
        <f t="shared" si="39"/>
        <v/>
      </c>
    </row>
    <row r="376" spans="1:7" x14ac:dyDescent="0.25">
      <c r="A376" s="81" t="str">
        <f t="shared" si="40"/>
        <v/>
      </c>
      <c r="B376" s="73" t="str">
        <f t="shared" si="42"/>
        <v/>
      </c>
      <c r="C376" s="67" t="str">
        <f t="shared" si="41"/>
        <v/>
      </c>
      <c r="D376" s="82" t="str">
        <f t="shared" si="36"/>
        <v/>
      </c>
      <c r="E376" s="82" t="str">
        <f t="shared" si="37"/>
        <v/>
      </c>
      <c r="F376" s="82" t="str">
        <f t="shared" si="38"/>
        <v/>
      </c>
      <c r="G376" s="67" t="str">
        <f t="shared" si="39"/>
        <v/>
      </c>
    </row>
    <row r="377" spans="1:7" x14ac:dyDescent="0.25">
      <c r="A377" s="81" t="str">
        <f t="shared" si="40"/>
        <v/>
      </c>
      <c r="B377" s="73" t="str">
        <f t="shared" si="42"/>
        <v/>
      </c>
      <c r="C377" s="67" t="str">
        <f t="shared" si="41"/>
        <v/>
      </c>
      <c r="D377" s="82" t="str">
        <f t="shared" si="36"/>
        <v/>
      </c>
      <c r="E377" s="82" t="str">
        <f t="shared" si="37"/>
        <v/>
      </c>
      <c r="F377" s="82" t="str">
        <f t="shared" si="38"/>
        <v/>
      </c>
      <c r="G377" s="67" t="str">
        <f t="shared" si="39"/>
        <v/>
      </c>
    </row>
    <row r="378" spans="1:7" x14ac:dyDescent="0.25">
      <c r="A378" s="81" t="str">
        <f t="shared" si="40"/>
        <v/>
      </c>
      <c r="B378" s="73" t="str">
        <f t="shared" si="42"/>
        <v/>
      </c>
      <c r="C378" s="67" t="str">
        <f t="shared" si="41"/>
        <v/>
      </c>
      <c r="D378" s="82" t="str">
        <f t="shared" si="36"/>
        <v/>
      </c>
      <c r="E378" s="82" t="str">
        <f t="shared" si="37"/>
        <v/>
      </c>
      <c r="F378" s="82" t="str">
        <f t="shared" si="38"/>
        <v/>
      </c>
      <c r="G378" s="67" t="str">
        <f t="shared" si="39"/>
        <v/>
      </c>
    </row>
    <row r="379" spans="1:7" x14ac:dyDescent="0.25">
      <c r="A379" s="81" t="str">
        <f t="shared" si="40"/>
        <v/>
      </c>
      <c r="B379" s="73" t="str">
        <f t="shared" si="42"/>
        <v/>
      </c>
      <c r="C379" s="67" t="str">
        <f t="shared" si="41"/>
        <v/>
      </c>
      <c r="D379" s="82" t="str">
        <f t="shared" si="36"/>
        <v/>
      </c>
      <c r="E379" s="82" t="str">
        <f t="shared" si="37"/>
        <v/>
      </c>
      <c r="F379" s="82" t="str">
        <f t="shared" si="38"/>
        <v/>
      </c>
      <c r="G379" s="67" t="str">
        <f t="shared" si="39"/>
        <v/>
      </c>
    </row>
    <row r="380" spans="1:7" x14ac:dyDescent="0.25">
      <c r="A380" s="81" t="str">
        <f t="shared" si="40"/>
        <v/>
      </c>
      <c r="B380" s="73" t="str">
        <f t="shared" si="42"/>
        <v/>
      </c>
      <c r="C380" s="67" t="str">
        <f t="shared" si="41"/>
        <v/>
      </c>
      <c r="D380" s="82" t="str">
        <f t="shared" si="36"/>
        <v/>
      </c>
      <c r="E380" s="82" t="str">
        <f t="shared" si="37"/>
        <v/>
      </c>
      <c r="F380" s="82" t="str">
        <f t="shared" si="38"/>
        <v/>
      </c>
      <c r="G380" s="67" t="str">
        <f t="shared" si="39"/>
        <v/>
      </c>
    </row>
    <row r="381" spans="1:7" x14ac:dyDescent="0.25">
      <c r="A381" s="81" t="str">
        <f t="shared" si="40"/>
        <v/>
      </c>
      <c r="B381" s="73" t="str">
        <f t="shared" si="42"/>
        <v/>
      </c>
      <c r="C381" s="67" t="str">
        <f t="shared" si="41"/>
        <v/>
      </c>
      <c r="D381" s="82" t="str">
        <f t="shared" si="36"/>
        <v/>
      </c>
      <c r="E381" s="82" t="str">
        <f t="shared" si="37"/>
        <v/>
      </c>
      <c r="F381" s="82" t="str">
        <f t="shared" si="38"/>
        <v/>
      </c>
      <c r="G381" s="67" t="str">
        <f t="shared" si="39"/>
        <v/>
      </c>
    </row>
    <row r="382" spans="1:7" x14ac:dyDescent="0.25">
      <c r="A382" s="81" t="str">
        <f t="shared" si="40"/>
        <v/>
      </c>
      <c r="B382" s="73" t="str">
        <f t="shared" si="42"/>
        <v/>
      </c>
      <c r="C382" s="67" t="str">
        <f t="shared" si="41"/>
        <v/>
      </c>
      <c r="D382" s="82" t="str">
        <f t="shared" si="36"/>
        <v/>
      </c>
      <c r="E382" s="82" t="str">
        <f t="shared" si="37"/>
        <v/>
      </c>
      <c r="F382" s="82" t="str">
        <f t="shared" si="38"/>
        <v/>
      </c>
      <c r="G382" s="67" t="str">
        <f t="shared" si="39"/>
        <v/>
      </c>
    </row>
    <row r="383" spans="1:7" x14ac:dyDescent="0.25">
      <c r="A383" s="81" t="str">
        <f t="shared" si="40"/>
        <v/>
      </c>
      <c r="B383" s="73" t="str">
        <f t="shared" si="42"/>
        <v/>
      </c>
      <c r="C383" s="67" t="str">
        <f t="shared" si="41"/>
        <v/>
      </c>
      <c r="D383" s="82" t="str">
        <f t="shared" si="36"/>
        <v/>
      </c>
      <c r="E383" s="82" t="str">
        <f t="shared" si="37"/>
        <v/>
      </c>
      <c r="F383" s="82" t="str">
        <f t="shared" si="38"/>
        <v/>
      </c>
      <c r="G383" s="67" t="str">
        <f t="shared" si="39"/>
        <v/>
      </c>
    </row>
    <row r="384" spans="1:7" x14ac:dyDescent="0.25">
      <c r="A384" s="81" t="str">
        <f t="shared" si="40"/>
        <v/>
      </c>
      <c r="B384" s="73" t="str">
        <f t="shared" si="42"/>
        <v/>
      </c>
      <c r="C384" s="67" t="str">
        <f t="shared" si="41"/>
        <v/>
      </c>
      <c r="D384" s="82" t="str">
        <f t="shared" si="36"/>
        <v/>
      </c>
      <c r="E384" s="82" t="str">
        <f t="shared" si="37"/>
        <v/>
      </c>
      <c r="F384" s="82" t="str">
        <f t="shared" si="38"/>
        <v/>
      </c>
      <c r="G384" s="67" t="str">
        <f t="shared" si="39"/>
        <v/>
      </c>
    </row>
    <row r="385" spans="1:7" x14ac:dyDescent="0.25">
      <c r="A385" s="81" t="str">
        <f t="shared" si="40"/>
        <v/>
      </c>
      <c r="B385" s="73" t="str">
        <f t="shared" si="42"/>
        <v/>
      </c>
      <c r="C385" s="67" t="str">
        <f t="shared" si="41"/>
        <v/>
      </c>
      <c r="D385" s="82" t="str">
        <f t="shared" si="36"/>
        <v/>
      </c>
      <c r="E385" s="82" t="str">
        <f t="shared" si="37"/>
        <v/>
      </c>
      <c r="F385" s="82" t="str">
        <f t="shared" si="38"/>
        <v/>
      </c>
      <c r="G385" s="67" t="str">
        <f t="shared" si="39"/>
        <v/>
      </c>
    </row>
    <row r="386" spans="1:7" x14ac:dyDescent="0.25">
      <c r="A386" s="81" t="str">
        <f t="shared" si="40"/>
        <v/>
      </c>
      <c r="B386" s="73" t="str">
        <f t="shared" si="42"/>
        <v/>
      </c>
      <c r="C386" s="67" t="str">
        <f t="shared" si="41"/>
        <v/>
      </c>
      <c r="D386" s="82" t="str">
        <f t="shared" si="36"/>
        <v/>
      </c>
      <c r="E386" s="82" t="str">
        <f t="shared" si="37"/>
        <v/>
      </c>
      <c r="F386" s="82" t="str">
        <f t="shared" si="38"/>
        <v/>
      </c>
      <c r="G386" s="67" t="str">
        <f t="shared" si="39"/>
        <v/>
      </c>
    </row>
    <row r="387" spans="1:7" x14ac:dyDescent="0.25">
      <c r="A387" s="81" t="str">
        <f t="shared" si="40"/>
        <v/>
      </c>
      <c r="B387" s="73" t="str">
        <f t="shared" si="42"/>
        <v/>
      </c>
      <c r="C387" s="67" t="str">
        <f t="shared" si="41"/>
        <v/>
      </c>
      <c r="D387" s="82" t="str">
        <f t="shared" si="36"/>
        <v/>
      </c>
      <c r="E387" s="82" t="str">
        <f t="shared" si="37"/>
        <v/>
      </c>
      <c r="F387" s="82" t="str">
        <f t="shared" si="38"/>
        <v/>
      </c>
      <c r="G387" s="67" t="str">
        <f t="shared" si="39"/>
        <v/>
      </c>
    </row>
    <row r="388" spans="1:7" x14ac:dyDescent="0.25">
      <c r="A388" s="81" t="str">
        <f t="shared" si="40"/>
        <v/>
      </c>
      <c r="B388" s="73" t="str">
        <f t="shared" si="42"/>
        <v/>
      </c>
      <c r="C388" s="67" t="str">
        <f t="shared" si="41"/>
        <v/>
      </c>
      <c r="D388" s="82" t="str">
        <f t="shared" si="36"/>
        <v/>
      </c>
      <c r="E388" s="82" t="str">
        <f t="shared" si="37"/>
        <v/>
      </c>
      <c r="F388" s="82" t="str">
        <f t="shared" si="38"/>
        <v/>
      </c>
      <c r="G388" s="67" t="str">
        <f t="shared" si="39"/>
        <v/>
      </c>
    </row>
    <row r="389" spans="1:7" x14ac:dyDescent="0.25">
      <c r="A389" s="81" t="str">
        <f t="shared" si="40"/>
        <v/>
      </c>
      <c r="B389" s="73" t="str">
        <f t="shared" si="42"/>
        <v/>
      </c>
      <c r="C389" s="67" t="str">
        <f t="shared" si="41"/>
        <v/>
      </c>
      <c r="D389" s="82" t="str">
        <f t="shared" si="36"/>
        <v/>
      </c>
      <c r="E389" s="82" t="str">
        <f t="shared" si="37"/>
        <v/>
      </c>
      <c r="F389" s="82" t="str">
        <f t="shared" si="38"/>
        <v/>
      </c>
      <c r="G389" s="67" t="str">
        <f t="shared" si="39"/>
        <v/>
      </c>
    </row>
    <row r="390" spans="1:7" x14ac:dyDescent="0.25">
      <c r="A390" s="81" t="str">
        <f t="shared" si="40"/>
        <v/>
      </c>
      <c r="B390" s="73" t="str">
        <f t="shared" si="42"/>
        <v/>
      </c>
      <c r="C390" s="67" t="str">
        <f t="shared" si="41"/>
        <v/>
      </c>
      <c r="D390" s="82" t="str">
        <f t="shared" si="36"/>
        <v/>
      </c>
      <c r="E390" s="82" t="str">
        <f t="shared" si="37"/>
        <v/>
      </c>
      <c r="F390" s="82" t="str">
        <f t="shared" si="38"/>
        <v/>
      </c>
      <c r="G390" s="67" t="str">
        <f t="shared" si="39"/>
        <v/>
      </c>
    </row>
    <row r="391" spans="1:7" x14ac:dyDescent="0.25">
      <c r="A391" s="81" t="str">
        <f t="shared" si="40"/>
        <v/>
      </c>
      <c r="B391" s="73" t="str">
        <f t="shared" si="42"/>
        <v/>
      </c>
      <c r="C391" s="67" t="str">
        <f t="shared" si="41"/>
        <v/>
      </c>
      <c r="D391" s="82" t="str">
        <f t="shared" si="36"/>
        <v/>
      </c>
      <c r="E391" s="82" t="str">
        <f t="shared" si="37"/>
        <v/>
      </c>
      <c r="F391" s="82" t="str">
        <f t="shared" si="38"/>
        <v/>
      </c>
      <c r="G391" s="67" t="str">
        <f t="shared" si="39"/>
        <v/>
      </c>
    </row>
    <row r="392" spans="1:7" x14ac:dyDescent="0.25">
      <c r="A392" s="81" t="str">
        <f t="shared" si="40"/>
        <v/>
      </c>
      <c r="B392" s="73" t="str">
        <f t="shared" si="42"/>
        <v/>
      </c>
      <c r="C392" s="67" t="str">
        <f t="shared" si="41"/>
        <v/>
      </c>
      <c r="D392" s="82" t="str">
        <f t="shared" si="36"/>
        <v/>
      </c>
      <c r="E392" s="82" t="str">
        <f t="shared" si="37"/>
        <v/>
      </c>
      <c r="F392" s="82" t="str">
        <f t="shared" si="38"/>
        <v/>
      </c>
      <c r="G392" s="67" t="str">
        <f t="shared" si="39"/>
        <v/>
      </c>
    </row>
    <row r="393" spans="1:7" x14ac:dyDescent="0.25">
      <c r="A393" s="81" t="str">
        <f t="shared" si="40"/>
        <v/>
      </c>
      <c r="B393" s="73" t="str">
        <f t="shared" si="42"/>
        <v/>
      </c>
      <c r="C393" s="67" t="str">
        <f t="shared" si="41"/>
        <v/>
      </c>
      <c r="D393" s="82" t="str">
        <f t="shared" si="36"/>
        <v/>
      </c>
      <c r="E393" s="82" t="str">
        <f t="shared" si="37"/>
        <v/>
      </c>
      <c r="F393" s="82" t="str">
        <f t="shared" si="38"/>
        <v/>
      </c>
      <c r="G393" s="67" t="str">
        <f t="shared" si="39"/>
        <v/>
      </c>
    </row>
    <row r="394" spans="1:7" x14ac:dyDescent="0.25">
      <c r="A394" s="81" t="str">
        <f t="shared" si="40"/>
        <v/>
      </c>
      <c r="B394" s="73" t="str">
        <f t="shared" si="42"/>
        <v/>
      </c>
      <c r="C394" s="67" t="str">
        <f t="shared" si="41"/>
        <v/>
      </c>
      <c r="D394" s="82" t="str">
        <f t="shared" si="36"/>
        <v/>
      </c>
      <c r="E394" s="82" t="str">
        <f t="shared" si="37"/>
        <v/>
      </c>
      <c r="F394" s="82" t="str">
        <f t="shared" si="38"/>
        <v/>
      </c>
      <c r="G394" s="67" t="str">
        <f t="shared" si="39"/>
        <v/>
      </c>
    </row>
    <row r="395" spans="1:7" x14ac:dyDescent="0.25">
      <c r="A395" s="81" t="str">
        <f t="shared" si="40"/>
        <v/>
      </c>
      <c r="B395" s="73" t="str">
        <f t="shared" si="42"/>
        <v/>
      </c>
      <c r="C395" s="67" t="str">
        <f t="shared" si="41"/>
        <v/>
      </c>
      <c r="D395" s="82" t="str">
        <f t="shared" si="36"/>
        <v/>
      </c>
      <c r="E395" s="82" t="str">
        <f t="shared" si="37"/>
        <v/>
      </c>
      <c r="F395" s="82" t="str">
        <f t="shared" si="38"/>
        <v/>
      </c>
      <c r="G395" s="67" t="str">
        <f t="shared" si="39"/>
        <v/>
      </c>
    </row>
    <row r="396" spans="1:7" x14ac:dyDescent="0.25">
      <c r="A396" s="81" t="str">
        <f t="shared" si="40"/>
        <v/>
      </c>
      <c r="B396" s="73" t="str">
        <f t="shared" si="42"/>
        <v/>
      </c>
      <c r="C396" s="67" t="str">
        <f t="shared" si="41"/>
        <v/>
      </c>
      <c r="D396" s="82" t="str">
        <f t="shared" si="36"/>
        <v/>
      </c>
      <c r="E396" s="82" t="str">
        <f t="shared" si="37"/>
        <v/>
      </c>
      <c r="F396" s="82" t="str">
        <f t="shared" si="38"/>
        <v/>
      </c>
      <c r="G396" s="67" t="str">
        <f t="shared" si="39"/>
        <v/>
      </c>
    </row>
    <row r="397" spans="1:7" x14ac:dyDescent="0.25">
      <c r="A397" s="81" t="str">
        <f t="shared" si="40"/>
        <v/>
      </c>
      <c r="B397" s="73" t="str">
        <f t="shared" si="42"/>
        <v/>
      </c>
      <c r="C397" s="67" t="str">
        <f t="shared" si="41"/>
        <v/>
      </c>
      <c r="D397" s="82" t="str">
        <f t="shared" si="36"/>
        <v/>
      </c>
      <c r="E397" s="82" t="str">
        <f t="shared" si="37"/>
        <v/>
      </c>
      <c r="F397" s="82" t="str">
        <f t="shared" si="38"/>
        <v/>
      </c>
      <c r="G397" s="67" t="str">
        <f t="shared" si="39"/>
        <v/>
      </c>
    </row>
    <row r="398" spans="1:7" x14ac:dyDescent="0.25">
      <c r="A398" s="81" t="str">
        <f t="shared" si="40"/>
        <v/>
      </c>
      <c r="B398" s="73" t="str">
        <f t="shared" si="42"/>
        <v/>
      </c>
      <c r="C398" s="67" t="str">
        <f t="shared" si="41"/>
        <v/>
      </c>
      <c r="D398" s="82" t="str">
        <f t="shared" si="36"/>
        <v/>
      </c>
      <c r="E398" s="82" t="str">
        <f t="shared" si="37"/>
        <v/>
      </c>
      <c r="F398" s="82" t="str">
        <f t="shared" si="38"/>
        <v/>
      </c>
      <c r="G398" s="67" t="str">
        <f t="shared" si="39"/>
        <v/>
      </c>
    </row>
    <row r="399" spans="1:7" x14ac:dyDescent="0.25">
      <c r="A399" s="81" t="str">
        <f t="shared" si="40"/>
        <v/>
      </c>
      <c r="B399" s="73" t="str">
        <f t="shared" si="42"/>
        <v/>
      </c>
      <c r="C399" s="67" t="str">
        <f t="shared" si="41"/>
        <v/>
      </c>
      <c r="D399" s="82" t="str">
        <f t="shared" si="36"/>
        <v/>
      </c>
      <c r="E399" s="82" t="str">
        <f t="shared" si="37"/>
        <v/>
      </c>
      <c r="F399" s="82" t="str">
        <f t="shared" si="38"/>
        <v/>
      </c>
      <c r="G399" s="67" t="str">
        <f t="shared" si="39"/>
        <v/>
      </c>
    </row>
    <row r="400" spans="1:7" x14ac:dyDescent="0.25">
      <c r="A400" s="81" t="str">
        <f t="shared" si="40"/>
        <v/>
      </c>
      <c r="B400" s="73" t="str">
        <f t="shared" si="42"/>
        <v/>
      </c>
      <c r="C400" s="67" t="str">
        <f t="shared" si="41"/>
        <v/>
      </c>
      <c r="D400" s="82" t="str">
        <f t="shared" si="36"/>
        <v/>
      </c>
      <c r="E400" s="82" t="str">
        <f t="shared" si="37"/>
        <v/>
      </c>
      <c r="F400" s="82" t="str">
        <f t="shared" si="38"/>
        <v/>
      </c>
      <c r="G400" s="67" t="str">
        <f t="shared" si="39"/>
        <v/>
      </c>
    </row>
    <row r="401" spans="1:7" x14ac:dyDescent="0.25">
      <c r="A401" s="81" t="str">
        <f t="shared" si="40"/>
        <v/>
      </c>
      <c r="B401" s="73" t="str">
        <f t="shared" si="42"/>
        <v/>
      </c>
      <c r="C401" s="67" t="str">
        <f t="shared" si="41"/>
        <v/>
      </c>
      <c r="D401" s="82" t="str">
        <f t="shared" si="36"/>
        <v/>
      </c>
      <c r="E401" s="82" t="str">
        <f t="shared" si="37"/>
        <v/>
      </c>
      <c r="F401" s="82" t="str">
        <f t="shared" si="38"/>
        <v/>
      </c>
      <c r="G401" s="67" t="str">
        <f t="shared" si="39"/>
        <v/>
      </c>
    </row>
    <row r="402" spans="1:7" x14ac:dyDescent="0.25">
      <c r="A402" s="81" t="str">
        <f t="shared" si="40"/>
        <v/>
      </c>
      <c r="B402" s="73" t="str">
        <f t="shared" si="42"/>
        <v/>
      </c>
      <c r="C402" s="67" t="str">
        <f t="shared" si="41"/>
        <v/>
      </c>
      <c r="D402" s="82" t="str">
        <f t="shared" ref="D402:D465" si="43">IF(B402="","",IPMT($E$13/12,B402,$E$7,-$E$11,$E$12,0))</f>
        <v/>
      </c>
      <c r="E402" s="82" t="str">
        <f t="shared" ref="E402:E465" si="44">IF(B402="","",PPMT($E$13/12,B402,$E$7,-$E$11,$E$12,0))</f>
        <v/>
      </c>
      <c r="F402" s="82" t="str">
        <f t="shared" ref="F402:F465" si="45">IF(B402="","",SUM(D402:E402))</f>
        <v/>
      </c>
      <c r="G402" s="67" t="str">
        <f t="shared" ref="G402:G465" si="46">IF(B402="","",SUM(C402)-SUM(E402))</f>
        <v/>
      </c>
    </row>
    <row r="403" spans="1:7" x14ac:dyDescent="0.25">
      <c r="A403" s="81" t="str">
        <f t="shared" ref="A403:A466" si="47">IF(B403="","",EDATE(A402,1))</f>
        <v/>
      </c>
      <c r="B403" s="73" t="str">
        <f t="shared" si="42"/>
        <v/>
      </c>
      <c r="C403" s="67" t="str">
        <f t="shared" ref="C403:C466" si="48">IF(B403="","",G402)</f>
        <v/>
      </c>
      <c r="D403" s="82" t="str">
        <f t="shared" si="43"/>
        <v/>
      </c>
      <c r="E403" s="82" t="str">
        <f t="shared" si="44"/>
        <v/>
      </c>
      <c r="F403" s="82" t="str">
        <f t="shared" si="45"/>
        <v/>
      </c>
      <c r="G403" s="67" t="str">
        <f t="shared" si="46"/>
        <v/>
      </c>
    </row>
    <row r="404" spans="1:7" x14ac:dyDescent="0.25">
      <c r="A404" s="81" t="str">
        <f t="shared" si="47"/>
        <v/>
      </c>
      <c r="B404" s="73" t="str">
        <f t="shared" ref="B404:B467" si="49">IF(B403="","",IF(SUM(B403)+1&lt;=$E$7,SUM(B403)+1,""))</f>
        <v/>
      </c>
      <c r="C404" s="67" t="str">
        <f t="shared" si="48"/>
        <v/>
      </c>
      <c r="D404" s="82" t="str">
        <f t="shared" si="43"/>
        <v/>
      </c>
      <c r="E404" s="82" t="str">
        <f t="shared" si="44"/>
        <v/>
      </c>
      <c r="F404" s="82" t="str">
        <f t="shared" si="45"/>
        <v/>
      </c>
      <c r="G404" s="67" t="str">
        <f t="shared" si="46"/>
        <v/>
      </c>
    </row>
    <row r="405" spans="1:7" x14ac:dyDescent="0.25">
      <c r="A405" s="81" t="str">
        <f t="shared" si="47"/>
        <v/>
      </c>
      <c r="B405" s="73" t="str">
        <f t="shared" si="49"/>
        <v/>
      </c>
      <c r="C405" s="67" t="str">
        <f t="shared" si="48"/>
        <v/>
      </c>
      <c r="D405" s="82" t="str">
        <f t="shared" si="43"/>
        <v/>
      </c>
      <c r="E405" s="82" t="str">
        <f t="shared" si="44"/>
        <v/>
      </c>
      <c r="F405" s="82" t="str">
        <f t="shared" si="45"/>
        <v/>
      </c>
      <c r="G405" s="67" t="str">
        <f t="shared" si="46"/>
        <v/>
      </c>
    </row>
    <row r="406" spans="1:7" x14ac:dyDescent="0.25">
      <c r="A406" s="81" t="str">
        <f t="shared" si="47"/>
        <v/>
      </c>
      <c r="B406" s="73" t="str">
        <f t="shared" si="49"/>
        <v/>
      </c>
      <c r="C406" s="67" t="str">
        <f t="shared" si="48"/>
        <v/>
      </c>
      <c r="D406" s="82" t="str">
        <f t="shared" si="43"/>
        <v/>
      </c>
      <c r="E406" s="82" t="str">
        <f t="shared" si="44"/>
        <v/>
      </c>
      <c r="F406" s="82" t="str">
        <f t="shared" si="45"/>
        <v/>
      </c>
      <c r="G406" s="67" t="str">
        <f t="shared" si="46"/>
        <v/>
      </c>
    </row>
    <row r="407" spans="1:7" x14ac:dyDescent="0.25">
      <c r="A407" s="81" t="str">
        <f t="shared" si="47"/>
        <v/>
      </c>
      <c r="B407" s="73" t="str">
        <f t="shared" si="49"/>
        <v/>
      </c>
      <c r="C407" s="67" t="str">
        <f t="shared" si="48"/>
        <v/>
      </c>
      <c r="D407" s="82" t="str">
        <f t="shared" si="43"/>
        <v/>
      </c>
      <c r="E407" s="82" t="str">
        <f t="shared" si="44"/>
        <v/>
      </c>
      <c r="F407" s="82" t="str">
        <f t="shared" si="45"/>
        <v/>
      </c>
      <c r="G407" s="67" t="str">
        <f t="shared" si="46"/>
        <v/>
      </c>
    </row>
    <row r="408" spans="1:7" x14ac:dyDescent="0.25">
      <c r="A408" s="81" t="str">
        <f t="shared" si="47"/>
        <v/>
      </c>
      <c r="B408" s="73" t="str">
        <f t="shared" si="49"/>
        <v/>
      </c>
      <c r="C408" s="67" t="str">
        <f t="shared" si="48"/>
        <v/>
      </c>
      <c r="D408" s="82" t="str">
        <f t="shared" si="43"/>
        <v/>
      </c>
      <c r="E408" s="82" t="str">
        <f t="shared" si="44"/>
        <v/>
      </c>
      <c r="F408" s="82" t="str">
        <f t="shared" si="45"/>
        <v/>
      </c>
      <c r="G408" s="67" t="str">
        <f t="shared" si="46"/>
        <v/>
      </c>
    </row>
    <row r="409" spans="1:7" x14ac:dyDescent="0.25">
      <c r="A409" s="81" t="str">
        <f t="shared" si="47"/>
        <v/>
      </c>
      <c r="B409" s="73" t="str">
        <f t="shared" si="49"/>
        <v/>
      </c>
      <c r="C409" s="67" t="str">
        <f t="shared" si="48"/>
        <v/>
      </c>
      <c r="D409" s="82" t="str">
        <f t="shared" si="43"/>
        <v/>
      </c>
      <c r="E409" s="82" t="str">
        <f t="shared" si="44"/>
        <v/>
      </c>
      <c r="F409" s="82" t="str">
        <f t="shared" si="45"/>
        <v/>
      </c>
      <c r="G409" s="67" t="str">
        <f t="shared" si="46"/>
        <v/>
      </c>
    </row>
    <row r="410" spans="1:7" x14ac:dyDescent="0.25">
      <c r="A410" s="81" t="str">
        <f t="shared" si="47"/>
        <v/>
      </c>
      <c r="B410" s="73" t="str">
        <f t="shared" si="49"/>
        <v/>
      </c>
      <c r="C410" s="67" t="str">
        <f t="shared" si="48"/>
        <v/>
      </c>
      <c r="D410" s="82" t="str">
        <f t="shared" si="43"/>
        <v/>
      </c>
      <c r="E410" s="82" t="str">
        <f t="shared" si="44"/>
        <v/>
      </c>
      <c r="F410" s="82" t="str">
        <f t="shared" si="45"/>
        <v/>
      </c>
      <c r="G410" s="67" t="str">
        <f t="shared" si="46"/>
        <v/>
      </c>
    </row>
    <row r="411" spans="1:7" x14ac:dyDescent="0.25">
      <c r="A411" s="81" t="str">
        <f t="shared" si="47"/>
        <v/>
      </c>
      <c r="B411" s="73" t="str">
        <f t="shared" si="49"/>
        <v/>
      </c>
      <c r="C411" s="67" t="str">
        <f t="shared" si="48"/>
        <v/>
      </c>
      <c r="D411" s="82" t="str">
        <f t="shared" si="43"/>
        <v/>
      </c>
      <c r="E411" s="82" t="str">
        <f t="shared" si="44"/>
        <v/>
      </c>
      <c r="F411" s="82" t="str">
        <f t="shared" si="45"/>
        <v/>
      </c>
      <c r="G411" s="67" t="str">
        <f t="shared" si="46"/>
        <v/>
      </c>
    </row>
    <row r="412" spans="1:7" x14ac:dyDescent="0.25">
      <c r="A412" s="81" t="str">
        <f t="shared" si="47"/>
        <v/>
      </c>
      <c r="B412" s="73" t="str">
        <f t="shared" si="49"/>
        <v/>
      </c>
      <c r="C412" s="67" t="str">
        <f t="shared" si="48"/>
        <v/>
      </c>
      <c r="D412" s="82" t="str">
        <f t="shared" si="43"/>
        <v/>
      </c>
      <c r="E412" s="82" t="str">
        <f t="shared" si="44"/>
        <v/>
      </c>
      <c r="F412" s="82" t="str">
        <f t="shared" si="45"/>
        <v/>
      </c>
      <c r="G412" s="67" t="str">
        <f t="shared" si="46"/>
        <v/>
      </c>
    </row>
    <row r="413" spans="1:7" x14ac:dyDescent="0.25">
      <c r="A413" s="81" t="str">
        <f t="shared" si="47"/>
        <v/>
      </c>
      <c r="B413" s="73" t="str">
        <f t="shared" si="49"/>
        <v/>
      </c>
      <c r="C413" s="67" t="str">
        <f t="shared" si="48"/>
        <v/>
      </c>
      <c r="D413" s="82" t="str">
        <f t="shared" si="43"/>
        <v/>
      </c>
      <c r="E413" s="82" t="str">
        <f t="shared" si="44"/>
        <v/>
      </c>
      <c r="F413" s="82" t="str">
        <f t="shared" si="45"/>
        <v/>
      </c>
      <c r="G413" s="67" t="str">
        <f t="shared" si="46"/>
        <v/>
      </c>
    </row>
    <row r="414" spans="1:7" x14ac:dyDescent="0.25">
      <c r="A414" s="81" t="str">
        <f t="shared" si="47"/>
        <v/>
      </c>
      <c r="B414" s="73" t="str">
        <f t="shared" si="49"/>
        <v/>
      </c>
      <c r="C414" s="67" t="str">
        <f t="shared" si="48"/>
        <v/>
      </c>
      <c r="D414" s="82" t="str">
        <f t="shared" si="43"/>
        <v/>
      </c>
      <c r="E414" s="82" t="str">
        <f t="shared" si="44"/>
        <v/>
      </c>
      <c r="F414" s="82" t="str">
        <f t="shared" si="45"/>
        <v/>
      </c>
      <c r="G414" s="67" t="str">
        <f t="shared" si="46"/>
        <v/>
      </c>
    </row>
    <row r="415" spans="1:7" x14ac:dyDescent="0.25">
      <c r="A415" s="81" t="str">
        <f t="shared" si="47"/>
        <v/>
      </c>
      <c r="B415" s="73" t="str">
        <f t="shared" si="49"/>
        <v/>
      </c>
      <c r="C415" s="67" t="str">
        <f t="shared" si="48"/>
        <v/>
      </c>
      <c r="D415" s="82" t="str">
        <f t="shared" si="43"/>
        <v/>
      </c>
      <c r="E415" s="82" t="str">
        <f t="shared" si="44"/>
        <v/>
      </c>
      <c r="F415" s="82" t="str">
        <f t="shared" si="45"/>
        <v/>
      </c>
      <c r="G415" s="67" t="str">
        <f t="shared" si="46"/>
        <v/>
      </c>
    </row>
    <row r="416" spans="1:7" x14ac:dyDescent="0.25">
      <c r="A416" s="81" t="str">
        <f t="shared" si="47"/>
        <v/>
      </c>
      <c r="B416" s="73" t="str">
        <f t="shared" si="49"/>
        <v/>
      </c>
      <c r="C416" s="67" t="str">
        <f t="shared" si="48"/>
        <v/>
      </c>
      <c r="D416" s="82" t="str">
        <f t="shared" si="43"/>
        <v/>
      </c>
      <c r="E416" s="82" t="str">
        <f t="shared" si="44"/>
        <v/>
      </c>
      <c r="F416" s="82" t="str">
        <f t="shared" si="45"/>
        <v/>
      </c>
      <c r="G416" s="67" t="str">
        <f t="shared" si="46"/>
        <v/>
      </c>
    </row>
    <row r="417" spans="1:7" x14ac:dyDescent="0.25">
      <c r="A417" s="81" t="str">
        <f t="shared" si="47"/>
        <v/>
      </c>
      <c r="B417" s="73" t="str">
        <f t="shared" si="49"/>
        <v/>
      </c>
      <c r="C417" s="67" t="str">
        <f t="shared" si="48"/>
        <v/>
      </c>
      <c r="D417" s="82" t="str">
        <f t="shared" si="43"/>
        <v/>
      </c>
      <c r="E417" s="82" t="str">
        <f t="shared" si="44"/>
        <v/>
      </c>
      <c r="F417" s="82" t="str">
        <f t="shared" si="45"/>
        <v/>
      </c>
      <c r="G417" s="67" t="str">
        <f t="shared" si="46"/>
        <v/>
      </c>
    </row>
    <row r="418" spans="1:7" x14ac:dyDescent="0.25">
      <c r="A418" s="81" t="str">
        <f t="shared" si="47"/>
        <v/>
      </c>
      <c r="B418" s="73" t="str">
        <f t="shared" si="49"/>
        <v/>
      </c>
      <c r="C418" s="67" t="str">
        <f t="shared" si="48"/>
        <v/>
      </c>
      <c r="D418" s="82" t="str">
        <f t="shared" si="43"/>
        <v/>
      </c>
      <c r="E418" s="82" t="str">
        <f t="shared" si="44"/>
        <v/>
      </c>
      <c r="F418" s="82" t="str">
        <f t="shared" si="45"/>
        <v/>
      </c>
      <c r="G418" s="67" t="str">
        <f t="shared" si="46"/>
        <v/>
      </c>
    </row>
    <row r="419" spans="1:7" x14ac:dyDescent="0.25">
      <c r="A419" s="81" t="str">
        <f t="shared" si="47"/>
        <v/>
      </c>
      <c r="B419" s="73" t="str">
        <f t="shared" si="49"/>
        <v/>
      </c>
      <c r="C419" s="67" t="str">
        <f t="shared" si="48"/>
        <v/>
      </c>
      <c r="D419" s="82" t="str">
        <f t="shared" si="43"/>
        <v/>
      </c>
      <c r="E419" s="82" t="str">
        <f t="shared" si="44"/>
        <v/>
      </c>
      <c r="F419" s="82" t="str">
        <f t="shared" si="45"/>
        <v/>
      </c>
      <c r="G419" s="67" t="str">
        <f t="shared" si="46"/>
        <v/>
      </c>
    </row>
    <row r="420" spans="1:7" x14ac:dyDescent="0.25">
      <c r="A420" s="81" t="str">
        <f t="shared" si="47"/>
        <v/>
      </c>
      <c r="B420" s="73" t="str">
        <f t="shared" si="49"/>
        <v/>
      </c>
      <c r="C420" s="67" t="str">
        <f t="shared" si="48"/>
        <v/>
      </c>
      <c r="D420" s="82" t="str">
        <f t="shared" si="43"/>
        <v/>
      </c>
      <c r="E420" s="82" t="str">
        <f t="shared" si="44"/>
        <v/>
      </c>
      <c r="F420" s="82" t="str">
        <f t="shared" si="45"/>
        <v/>
      </c>
      <c r="G420" s="67" t="str">
        <f t="shared" si="46"/>
        <v/>
      </c>
    </row>
    <row r="421" spans="1:7" x14ac:dyDescent="0.25">
      <c r="A421" s="81" t="str">
        <f t="shared" si="47"/>
        <v/>
      </c>
      <c r="B421" s="73" t="str">
        <f t="shared" si="49"/>
        <v/>
      </c>
      <c r="C421" s="67" t="str">
        <f t="shared" si="48"/>
        <v/>
      </c>
      <c r="D421" s="82" t="str">
        <f t="shared" si="43"/>
        <v/>
      </c>
      <c r="E421" s="82" t="str">
        <f t="shared" si="44"/>
        <v/>
      </c>
      <c r="F421" s="82" t="str">
        <f t="shared" si="45"/>
        <v/>
      </c>
      <c r="G421" s="67" t="str">
        <f t="shared" si="46"/>
        <v/>
      </c>
    </row>
    <row r="422" spans="1:7" x14ac:dyDescent="0.25">
      <c r="A422" s="81" t="str">
        <f t="shared" si="47"/>
        <v/>
      </c>
      <c r="B422" s="73" t="str">
        <f t="shared" si="49"/>
        <v/>
      </c>
      <c r="C422" s="67" t="str">
        <f t="shared" si="48"/>
        <v/>
      </c>
      <c r="D422" s="82" t="str">
        <f t="shared" si="43"/>
        <v/>
      </c>
      <c r="E422" s="82" t="str">
        <f t="shared" si="44"/>
        <v/>
      </c>
      <c r="F422" s="82" t="str">
        <f t="shared" si="45"/>
        <v/>
      </c>
      <c r="G422" s="67" t="str">
        <f t="shared" si="46"/>
        <v/>
      </c>
    </row>
    <row r="423" spans="1:7" x14ac:dyDescent="0.25">
      <c r="A423" s="81" t="str">
        <f t="shared" si="47"/>
        <v/>
      </c>
      <c r="B423" s="73" t="str">
        <f t="shared" si="49"/>
        <v/>
      </c>
      <c r="C423" s="67" t="str">
        <f t="shared" si="48"/>
        <v/>
      </c>
      <c r="D423" s="82" t="str">
        <f t="shared" si="43"/>
        <v/>
      </c>
      <c r="E423" s="82" t="str">
        <f t="shared" si="44"/>
        <v/>
      </c>
      <c r="F423" s="82" t="str">
        <f t="shared" si="45"/>
        <v/>
      </c>
      <c r="G423" s="67" t="str">
        <f t="shared" si="46"/>
        <v/>
      </c>
    </row>
    <row r="424" spans="1:7" x14ac:dyDescent="0.25">
      <c r="A424" s="81" t="str">
        <f t="shared" si="47"/>
        <v/>
      </c>
      <c r="B424" s="73" t="str">
        <f t="shared" si="49"/>
        <v/>
      </c>
      <c r="C424" s="67" t="str">
        <f t="shared" si="48"/>
        <v/>
      </c>
      <c r="D424" s="82" t="str">
        <f t="shared" si="43"/>
        <v/>
      </c>
      <c r="E424" s="82" t="str">
        <f t="shared" si="44"/>
        <v/>
      </c>
      <c r="F424" s="82" t="str">
        <f t="shared" si="45"/>
        <v/>
      </c>
      <c r="G424" s="67" t="str">
        <f t="shared" si="46"/>
        <v/>
      </c>
    </row>
    <row r="425" spans="1:7" x14ac:dyDescent="0.25">
      <c r="A425" s="81" t="str">
        <f t="shared" si="47"/>
        <v/>
      </c>
      <c r="B425" s="73" t="str">
        <f t="shared" si="49"/>
        <v/>
      </c>
      <c r="C425" s="67" t="str">
        <f t="shared" si="48"/>
        <v/>
      </c>
      <c r="D425" s="82" t="str">
        <f t="shared" si="43"/>
        <v/>
      </c>
      <c r="E425" s="82" t="str">
        <f t="shared" si="44"/>
        <v/>
      </c>
      <c r="F425" s="82" t="str">
        <f t="shared" si="45"/>
        <v/>
      </c>
      <c r="G425" s="67" t="str">
        <f t="shared" si="46"/>
        <v/>
      </c>
    </row>
    <row r="426" spans="1:7" x14ac:dyDescent="0.25">
      <c r="A426" s="81" t="str">
        <f t="shared" si="47"/>
        <v/>
      </c>
      <c r="B426" s="73" t="str">
        <f t="shared" si="49"/>
        <v/>
      </c>
      <c r="C426" s="67" t="str">
        <f t="shared" si="48"/>
        <v/>
      </c>
      <c r="D426" s="82" t="str">
        <f t="shared" si="43"/>
        <v/>
      </c>
      <c r="E426" s="82" t="str">
        <f t="shared" si="44"/>
        <v/>
      </c>
      <c r="F426" s="82" t="str">
        <f t="shared" si="45"/>
        <v/>
      </c>
      <c r="G426" s="67" t="str">
        <f t="shared" si="46"/>
        <v/>
      </c>
    </row>
    <row r="427" spans="1:7" x14ac:dyDescent="0.25">
      <c r="A427" s="81" t="str">
        <f t="shared" si="47"/>
        <v/>
      </c>
      <c r="B427" s="73" t="str">
        <f t="shared" si="49"/>
        <v/>
      </c>
      <c r="C427" s="67" t="str">
        <f t="shared" si="48"/>
        <v/>
      </c>
      <c r="D427" s="82" t="str">
        <f t="shared" si="43"/>
        <v/>
      </c>
      <c r="E427" s="82" t="str">
        <f t="shared" si="44"/>
        <v/>
      </c>
      <c r="F427" s="82" t="str">
        <f t="shared" si="45"/>
        <v/>
      </c>
      <c r="G427" s="67" t="str">
        <f t="shared" si="46"/>
        <v/>
      </c>
    </row>
    <row r="428" spans="1:7" x14ac:dyDescent="0.25">
      <c r="A428" s="81" t="str">
        <f t="shared" si="47"/>
        <v/>
      </c>
      <c r="B428" s="73" t="str">
        <f t="shared" si="49"/>
        <v/>
      </c>
      <c r="C428" s="67" t="str">
        <f t="shared" si="48"/>
        <v/>
      </c>
      <c r="D428" s="82" t="str">
        <f t="shared" si="43"/>
        <v/>
      </c>
      <c r="E428" s="82" t="str">
        <f t="shared" si="44"/>
        <v/>
      </c>
      <c r="F428" s="82" t="str">
        <f t="shared" si="45"/>
        <v/>
      </c>
      <c r="G428" s="67" t="str">
        <f t="shared" si="46"/>
        <v/>
      </c>
    </row>
    <row r="429" spans="1:7" x14ac:dyDescent="0.25">
      <c r="A429" s="81" t="str">
        <f t="shared" si="47"/>
        <v/>
      </c>
      <c r="B429" s="73" t="str">
        <f t="shared" si="49"/>
        <v/>
      </c>
      <c r="C429" s="67" t="str">
        <f t="shared" si="48"/>
        <v/>
      </c>
      <c r="D429" s="82" t="str">
        <f t="shared" si="43"/>
        <v/>
      </c>
      <c r="E429" s="82" t="str">
        <f t="shared" si="44"/>
        <v/>
      </c>
      <c r="F429" s="82" t="str">
        <f t="shared" si="45"/>
        <v/>
      </c>
      <c r="G429" s="67" t="str">
        <f t="shared" si="46"/>
        <v/>
      </c>
    </row>
    <row r="430" spans="1:7" x14ac:dyDescent="0.25">
      <c r="A430" s="81" t="str">
        <f t="shared" si="47"/>
        <v/>
      </c>
      <c r="B430" s="73" t="str">
        <f t="shared" si="49"/>
        <v/>
      </c>
      <c r="C430" s="67" t="str">
        <f t="shared" si="48"/>
        <v/>
      </c>
      <c r="D430" s="82" t="str">
        <f t="shared" si="43"/>
        <v/>
      </c>
      <c r="E430" s="82" t="str">
        <f t="shared" si="44"/>
        <v/>
      </c>
      <c r="F430" s="82" t="str">
        <f t="shared" si="45"/>
        <v/>
      </c>
      <c r="G430" s="67" t="str">
        <f t="shared" si="46"/>
        <v/>
      </c>
    </row>
    <row r="431" spans="1:7" x14ac:dyDescent="0.25">
      <c r="A431" s="81" t="str">
        <f t="shared" si="47"/>
        <v/>
      </c>
      <c r="B431" s="73" t="str">
        <f t="shared" si="49"/>
        <v/>
      </c>
      <c r="C431" s="67" t="str">
        <f t="shared" si="48"/>
        <v/>
      </c>
      <c r="D431" s="82" t="str">
        <f t="shared" si="43"/>
        <v/>
      </c>
      <c r="E431" s="82" t="str">
        <f t="shared" si="44"/>
        <v/>
      </c>
      <c r="F431" s="82" t="str">
        <f t="shared" si="45"/>
        <v/>
      </c>
      <c r="G431" s="67" t="str">
        <f t="shared" si="46"/>
        <v/>
      </c>
    </row>
    <row r="432" spans="1:7" x14ac:dyDescent="0.25">
      <c r="A432" s="81" t="str">
        <f t="shared" si="47"/>
        <v/>
      </c>
      <c r="B432" s="73" t="str">
        <f t="shared" si="49"/>
        <v/>
      </c>
      <c r="C432" s="67" t="str">
        <f t="shared" si="48"/>
        <v/>
      </c>
      <c r="D432" s="82" t="str">
        <f t="shared" si="43"/>
        <v/>
      </c>
      <c r="E432" s="82" t="str">
        <f t="shared" si="44"/>
        <v/>
      </c>
      <c r="F432" s="82" t="str">
        <f t="shared" si="45"/>
        <v/>
      </c>
      <c r="G432" s="67" t="str">
        <f t="shared" si="46"/>
        <v/>
      </c>
    </row>
    <row r="433" spans="1:7" x14ac:dyDescent="0.25">
      <c r="A433" s="81" t="str">
        <f t="shared" si="47"/>
        <v/>
      </c>
      <c r="B433" s="73" t="str">
        <f t="shared" si="49"/>
        <v/>
      </c>
      <c r="C433" s="67" t="str">
        <f t="shared" si="48"/>
        <v/>
      </c>
      <c r="D433" s="82" t="str">
        <f t="shared" si="43"/>
        <v/>
      </c>
      <c r="E433" s="82" t="str">
        <f t="shared" si="44"/>
        <v/>
      </c>
      <c r="F433" s="82" t="str">
        <f t="shared" si="45"/>
        <v/>
      </c>
      <c r="G433" s="67" t="str">
        <f t="shared" si="46"/>
        <v/>
      </c>
    </row>
    <row r="434" spans="1:7" x14ac:dyDescent="0.25">
      <c r="A434" s="81" t="str">
        <f t="shared" si="47"/>
        <v/>
      </c>
      <c r="B434" s="73" t="str">
        <f t="shared" si="49"/>
        <v/>
      </c>
      <c r="C434" s="67" t="str">
        <f t="shared" si="48"/>
        <v/>
      </c>
      <c r="D434" s="82" t="str">
        <f t="shared" si="43"/>
        <v/>
      </c>
      <c r="E434" s="82" t="str">
        <f t="shared" si="44"/>
        <v/>
      </c>
      <c r="F434" s="82" t="str">
        <f t="shared" si="45"/>
        <v/>
      </c>
      <c r="G434" s="67" t="str">
        <f t="shared" si="46"/>
        <v/>
      </c>
    </row>
    <row r="435" spans="1:7" x14ac:dyDescent="0.25">
      <c r="A435" s="81" t="str">
        <f t="shared" si="47"/>
        <v/>
      </c>
      <c r="B435" s="73" t="str">
        <f t="shared" si="49"/>
        <v/>
      </c>
      <c r="C435" s="67" t="str">
        <f t="shared" si="48"/>
        <v/>
      </c>
      <c r="D435" s="82" t="str">
        <f t="shared" si="43"/>
        <v/>
      </c>
      <c r="E435" s="82" t="str">
        <f t="shared" si="44"/>
        <v/>
      </c>
      <c r="F435" s="82" t="str">
        <f t="shared" si="45"/>
        <v/>
      </c>
      <c r="G435" s="67" t="str">
        <f t="shared" si="46"/>
        <v/>
      </c>
    </row>
    <row r="436" spans="1:7" x14ac:dyDescent="0.25">
      <c r="A436" s="81" t="str">
        <f t="shared" si="47"/>
        <v/>
      </c>
      <c r="B436" s="73" t="str">
        <f t="shared" si="49"/>
        <v/>
      </c>
      <c r="C436" s="67" t="str">
        <f t="shared" si="48"/>
        <v/>
      </c>
      <c r="D436" s="82" t="str">
        <f t="shared" si="43"/>
        <v/>
      </c>
      <c r="E436" s="82" t="str">
        <f t="shared" si="44"/>
        <v/>
      </c>
      <c r="F436" s="82" t="str">
        <f t="shared" si="45"/>
        <v/>
      </c>
      <c r="G436" s="67" t="str">
        <f t="shared" si="46"/>
        <v/>
      </c>
    </row>
    <row r="437" spans="1:7" x14ac:dyDescent="0.25">
      <c r="A437" s="81" t="str">
        <f t="shared" si="47"/>
        <v/>
      </c>
      <c r="B437" s="73" t="str">
        <f t="shared" si="49"/>
        <v/>
      </c>
      <c r="C437" s="67" t="str">
        <f t="shared" si="48"/>
        <v/>
      </c>
      <c r="D437" s="82" t="str">
        <f t="shared" si="43"/>
        <v/>
      </c>
      <c r="E437" s="82" t="str">
        <f t="shared" si="44"/>
        <v/>
      </c>
      <c r="F437" s="82" t="str">
        <f t="shared" si="45"/>
        <v/>
      </c>
      <c r="G437" s="67" t="str">
        <f t="shared" si="46"/>
        <v/>
      </c>
    </row>
    <row r="438" spans="1:7" x14ac:dyDescent="0.25">
      <c r="A438" s="81" t="str">
        <f t="shared" si="47"/>
        <v/>
      </c>
      <c r="B438" s="73" t="str">
        <f t="shared" si="49"/>
        <v/>
      </c>
      <c r="C438" s="67" t="str">
        <f t="shared" si="48"/>
        <v/>
      </c>
      <c r="D438" s="82" t="str">
        <f t="shared" si="43"/>
        <v/>
      </c>
      <c r="E438" s="82" t="str">
        <f t="shared" si="44"/>
        <v/>
      </c>
      <c r="F438" s="82" t="str">
        <f t="shared" si="45"/>
        <v/>
      </c>
      <c r="G438" s="67" t="str">
        <f t="shared" si="46"/>
        <v/>
      </c>
    </row>
    <row r="439" spans="1:7" x14ac:dyDescent="0.25">
      <c r="A439" s="81" t="str">
        <f t="shared" si="47"/>
        <v/>
      </c>
      <c r="B439" s="73" t="str">
        <f t="shared" si="49"/>
        <v/>
      </c>
      <c r="C439" s="67" t="str">
        <f t="shared" si="48"/>
        <v/>
      </c>
      <c r="D439" s="82" t="str">
        <f t="shared" si="43"/>
        <v/>
      </c>
      <c r="E439" s="82" t="str">
        <f t="shared" si="44"/>
        <v/>
      </c>
      <c r="F439" s="82" t="str">
        <f t="shared" si="45"/>
        <v/>
      </c>
      <c r="G439" s="67" t="str">
        <f t="shared" si="46"/>
        <v/>
      </c>
    </row>
    <row r="440" spans="1:7" x14ac:dyDescent="0.25">
      <c r="A440" s="81" t="str">
        <f t="shared" si="47"/>
        <v/>
      </c>
      <c r="B440" s="73" t="str">
        <f t="shared" si="49"/>
        <v/>
      </c>
      <c r="C440" s="67" t="str">
        <f t="shared" si="48"/>
        <v/>
      </c>
      <c r="D440" s="82" t="str">
        <f t="shared" si="43"/>
        <v/>
      </c>
      <c r="E440" s="82" t="str">
        <f t="shared" si="44"/>
        <v/>
      </c>
      <c r="F440" s="82" t="str">
        <f t="shared" si="45"/>
        <v/>
      </c>
      <c r="G440" s="67" t="str">
        <f t="shared" si="46"/>
        <v/>
      </c>
    </row>
    <row r="441" spans="1:7" x14ac:dyDescent="0.25">
      <c r="A441" s="81" t="str">
        <f t="shared" si="47"/>
        <v/>
      </c>
      <c r="B441" s="73" t="str">
        <f t="shared" si="49"/>
        <v/>
      </c>
      <c r="C441" s="67" t="str">
        <f t="shared" si="48"/>
        <v/>
      </c>
      <c r="D441" s="82" t="str">
        <f t="shared" si="43"/>
        <v/>
      </c>
      <c r="E441" s="82" t="str">
        <f t="shared" si="44"/>
        <v/>
      </c>
      <c r="F441" s="82" t="str">
        <f t="shared" si="45"/>
        <v/>
      </c>
      <c r="G441" s="67" t="str">
        <f t="shared" si="46"/>
        <v/>
      </c>
    </row>
    <row r="442" spans="1:7" x14ac:dyDescent="0.25">
      <c r="A442" s="81" t="str">
        <f t="shared" si="47"/>
        <v/>
      </c>
      <c r="B442" s="73" t="str">
        <f t="shared" si="49"/>
        <v/>
      </c>
      <c r="C442" s="67" t="str">
        <f t="shared" si="48"/>
        <v/>
      </c>
      <c r="D442" s="82" t="str">
        <f t="shared" si="43"/>
        <v/>
      </c>
      <c r="E442" s="82" t="str">
        <f t="shared" si="44"/>
        <v/>
      </c>
      <c r="F442" s="82" t="str">
        <f t="shared" si="45"/>
        <v/>
      </c>
      <c r="G442" s="67" t="str">
        <f t="shared" si="46"/>
        <v/>
      </c>
    </row>
    <row r="443" spans="1:7" x14ac:dyDescent="0.25">
      <c r="A443" s="81" t="str">
        <f t="shared" si="47"/>
        <v/>
      </c>
      <c r="B443" s="73" t="str">
        <f t="shared" si="49"/>
        <v/>
      </c>
      <c r="C443" s="67" t="str">
        <f t="shared" si="48"/>
        <v/>
      </c>
      <c r="D443" s="82" t="str">
        <f t="shared" si="43"/>
        <v/>
      </c>
      <c r="E443" s="82" t="str">
        <f t="shared" si="44"/>
        <v/>
      </c>
      <c r="F443" s="82" t="str">
        <f t="shared" si="45"/>
        <v/>
      </c>
      <c r="G443" s="67" t="str">
        <f t="shared" si="46"/>
        <v/>
      </c>
    </row>
    <row r="444" spans="1:7" x14ac:dyDescent="0.25">
      <c r="A444" s="81" t="str">
        <f t="shared" si="47"/>
        <v/>
      </c>
      <c r="B444" s="73" t="str">
        <f t="shared" si="49"/>
        <v/>
      </c>
      <c r="C444" s="67" t="str">
        <f t="shared" si="48"/>
        <v/>
      </c>
      <c r="D444" s="82" t="str">
        <f t="shared" si="43"/>
        <v/>
      </c>
      <c r="E444" s="82" t="str">
        <f t="shared" si="44"/>
        <v/>
      </c>
      <c r="F444" s="82" t="str">
        <f t="shared" si="45"/>
        <v/>
      </c>
      <c r="G444" s="67" t="str">
        <f t="shared" si="46"/>
        <v/>
      </c>
    </row>
    <row r="445" spans="1:7" x14ac:dyDescent="0.25">
      <c r="A445" s="81" t="str">
        <f t="shared" si="47"/>
        <v/>
      </c>
      <c r="B445" s="73" t="str">
        <f t="shared" si="49"/>
        <v/>
      </c>
      <c r="C445" s="67" t="str">
        <f t="shared" si="48"/>
        <v/>
      </c>
      <c r="D445" s="82" t="str">
        <f t="shared" si="43"/>
        <v/>
      </c>
      <c r="E445" s="82" t="str">
        <f t="shared" si="44"/>
        <v/>
      </c>
      <c r="F445" s="82" t="str">
        <f t="shared" si="45"/>
        <v/>
      </c>
      <c r="G445" s="67" t="str">
        <f t="shared" si="46"/>
        <v/>
      </c>
    </row>
    <row r="446" spans="1:7" x14ac:dyDescent="0.25">
      <c r="A446" s="81" t="str">
        <f t="shared" si="47"/>
        <v/>
      </c>
      <c r="B446" s="73" t="str">
        <f t="shared" si="49"/>
        <v/>
      </c>
      <c r="C446" s="67" t="str">
        <f t="shared" si="48"/>
        <v/>
      </c>
      <c r="D446" s="82" t="str">
        <f t="shared" si="43"/>
        <v/>
      </c>
      <c r="E446" s="82" t="str">
        <f t="shared" si="44"/>
        <v/>
      </c>
      <c r="F446" s="82" t="str">
        <f t="shared" si="45"/>
        <v/>
      </c>
      <c r="G446" s="67" t="str">
        <f t="shared" si="46"/>
        <v/>
      </c>
    </row>
    <row r="447" spans="1:7" x14ac:dyDescent="0.25">
      <c r="A447" s="81" t="str">
        <f t="shared" si="47"/>
        <v/>
      </c>
      <c r="B447" s="73" t="str">
        <f t="shared" si="49"/>
        <v/>
      </c>
      <c r="C447" s="67" t="str">
        <f t="shared" si="48"/>
        <v/>
      </c>
      <c r="D447" s="82" t="str">
        <f t="shared" si="43"/>
        <v/>
      </c>
      <c r="E447" s="82" t="str">
        <f t="shared" si="44"/>
        <v/>
      </c>
      <c r="F447" s="82" t="str">
        <f t="shared" si="45"/>
        <v/>
      </c>
      <c r="G447" s="67" t="str">
        <f t="shared" si="46"/>
        <v/>
      </c>
    </row>
    <row r="448" spans="1:7" x14ac:dyDescent="0.25">
      <c r="A448" s="81" t="str">
        <f t="shared" si="47"/>
        <v/>
      </c>
      <c r="B448" s="73" t="str">
        <f t="shared" si="49"/>
        <v/>
      </c>
      <c r="C448" s="67" t="str">
        <f t="shared" si="48"/>
        <v/>
      </c>
      <c r="D448" s="82" t="str">
        <f t="shared" si="43"/>
        <v/>
      </c>
      <c r="E448" s="82" t="str">
        <f t="shared" si="44"/>
        <v/>
      </c>
      <c r="F448" s="82" t="str">
        <f t="shared" si="45"/>
        <v/>
      </c>
      <c r="G448" s="67" t="str">
        <f t="shared" si="46"/>
        <v/>
      </c>
    </row>
    <row r="449" spans="1:7" x14ac:dyDescent="0.25">
      <c r="A449" s="81" t="str">
        <f t="shared" si="47"/>
        <v/>
      </c>
      <c r="B449" s="73" t="str">
        <f t="shared" si="49"/>
        <v/>
      </c>
      <c r="C449" s="67" t="str">
        <f t="shared" si="48"/>
        <v/>
      </c>
      <c r="D449" s="82" t="str">
        <f t="shared" si="43"/>
        <v/>
      </c>
      <c r="E449" s="82" t="str">
        <f t="shared" si="44"/>
        <v/>
      </c>
      <c r="F449" s="82" t="str">
        <f t="shared" si="45"/>
        <v/>
      </c>
      <c r="G449" s="67" t="str">
        <f t="shared" si="46"/>
        <v/>
      </c>
    </row>
    <row r="450" spans="1:7" x14ac:dyDescent="0.25">
      <c r="A450" s="81" t="str">
        <f t="shared" si="47"/>
        <v/>
      </c>
      <c r="B450" s="73" t="str">
        <f t="shared" si="49"/>
        <v/>
      </c>
      <c r="C450" s="67" t="str">
        <f t="shared" si="48"/>
        <v/>
      </c>
      <c r="D450" s="82" t="str">
        <f t="shared" si="43"/>
        <v/>
      </c>
      <c r="E450" s="82" t="str">
        <f t="shared" si="44"/>
        <v/>
      </c>
      <c r="F450" s="82" t="str">
        <f t="shared" si="45"/>
        <v/>
      </c>
      <c r="G450" s="67" t="str">
        <f t="shared" si="46"/>
        <v/>
      </c>
    </row>
    <row r="451" spans="1:7" x14ac:dyDescent="0.25">
      <c r="A451" s="81" t="str">
        <f t="shared" si="47"/>
        <v/>
      </c>
      <c r="B451" s="73" t="str">
        <f t="shared" si="49"/>
        <v/>
      </c>
      <c r="C451" s="67" t="str">
        <f t="shared" si="48"/>
        <v/>
      </c>
      <c r="D451" s="82" t="str">
        <f t="shared" si="43"/>
        <v/>
      </c>
      <c r="E451" s="82" t="str">
        <f t="shared" si="44"/>
        <v/>
      </c>
      <c r="F451" s="82" t="str">
        <f t="shared" si="45"/>
        <v/>
      </c>
      <c r="G451" s="67" t="str">
        <f t="shared" si="46"/>
        <v/>
      </c>
    </row>
    <row r="452" spans="1:7" x14ac:dyDescent="0.25">
      <c r="A452" s="81" t="str">
        <f t="shared" si="47"/>
        <v/>
      </c>
      <c r="B452" s="73" t="str">
        <f t="shared" si="49"/>
        <v/>
      </c>
      <c r="C452" s="67" t="str">
        <f t="shared" si="48"/>
        <v/>
      </c>
      <c r="D452" s="82" t="str">
        <f t="shared" si="43"/>
        <v/>
      </c>
      <c r="E452" s="82" t="str">
        <f t="shared" si="44"/>
        <v/>
      </c>
      <c r="F452" s="82" t="str">
        <f t="shared" si="45"/>
        <v/>
      </c>
      <c r="G452" s="67" t="str">
        <f t="shared" si="46"/>
        <v/>
      </c>
    </row>
    <row r="453" spans="1:7" x14ac:dyDescent="0.25">
      <c r="A453" s="81" t="str">
        <f t="shared" si="47"/>
        <v/>
      </c>
      <c r="B453" s="73" t="str">
        <f t="shared" si="49"/>
        <v/>
      </c>
      <c r="C453" s="67" t="str">
        <f t="shared" si="48"/>
        <v/>
      </c>
      <c r="D453" s="82" t="str">
        <f t="shared" si="43"/>
        <v/>
      </c>
      <c r="E453" s="82" t="str">
        <f t="shared" si="44"/>
        <v/>
      </c>
      <c r="F453" s="82" t="str">
        <f t="shared" si="45"/>
        <v/>
      </c>
      <c r="G453" s="67" t="str">
        <f t="shared" si="46"/>
        <v/>
      </c>
    </row>
    <row r="454" spans="1:7" x14ac:dyDescent="0.25">
      <c r="A454" s="81" t="str">
        <f t="shared" si="47"/>
        <v/>
      </c>
      <c r="B454" s="73" t="str">
        <f t="shared" si="49"/>
        <v/>
      </c>
      <c r="C454" s="67" t="str">
        <f t="shared" si="48"/>
        <v/>
      </c>
      <c r="D454" s="82" t="str">
        <f t="shared" si="43"/>
        <v/>
      </c>
      <c r="E454" s="82" t="str">
        <f t="shared" si="44"/>
        <v/>
      </c>
      <c r="F454" s="82" t="str">
        <f t="shared" si="45"/>
        <v/>
      </c>
      <c r="G454" s="67" t="str">
        <f t="shared" si="46"/>
        <v/>
      </c>
    </row>
    <row r="455" spans="1:7" x14ac:dyDescent="0.25">
      <c r="A455" s="81" t="str">
        <f t="shared" si="47"/>
        <v/>
      </c>
      <c r="B455" s="73" t="str">
        <f t="shared" si="49"/>
        <v/>
      </c>
      <c r="C455" s="67" t="str">
        <f t="shared" si="48"/>
        <v/>
      </c>
      <c r="D455" s="82" t="str">
        <f t="shared" si="43"/>
        <v/>
      </c>
      <c r="E455" s="82" t="str">
        <f t="shared" si="44"/>
        <v/>
      </c>
      <c r="F455" s="82" t="str">
        <f t="shared" si="45"/>
        <v/>
      </c>
      <c r="G455" s="67" t="str">
        <f t="shared" si="46"/>
        <v/>
      </c>
    </row>
    <row r="456" spans="1:7" x14ac:dyDescent="0.25">
      <c r="A456" s="81" t="str">
        <f t="shared" si="47"/>
        <v/>
      </c>
      <c r="B456" s="73" t="str">
        <f t="shared" si="49"/>
        <v/>
      </c>
      <c r="C456" s="67" t="str">
        <f t="shared" si="48"/>
        <v/>
      </c>
      <c r="D456" s="82" t="str">
        <f t="shared" si="43"/>
        <v/>
      </c>
      <c r="E456" s="82" t="str">
        <f t="shared" si="44"/>
        <v/>
      </c>
      <c r="F456" s="82" t="str">
        <f t="shared" si="45"/>
        <v/>
      </c>
      <c r="G456" s="67" t="str">
        <f t="shared" si="46"/>
        <v/>
      </c>
    </row>
    <row r="457" spans="1:7" x14ac:dyDescent="0.25">
      <c r="A457" s="81" t="str">
        <f t="shared" si="47"/>
        <v/>
      </c>
      <c r="B457" s="73" t="str">
        <f t="shared" si="49"/>
        <v/>
      </c>
      <c r="C457" s="67" t="str">
        <f t="shared" si="48"/>
        <v/>
      </c>
      <c r="D457" s="82" t="str">
        <f t="shared" si="43"/>
        <v/>
      </c>
      <c r="E457" s="82" t="str">
        <f t="shared" si="44"/>
        <v/>
      </c>
      <c r="F457" s="82" t="str">
        <f t="shared" si="45"/>
        <v/>
      </c>
      <c r="G457" s="67" t="str">
        <f t="shared" si="46"/>
        <v/>
      </c>
    </row>
    <row r="458" spans="1:7" x14ac:dyDescent="0.25">
      <c r="A458" s="81" t="str">
        <f t="shared" si="47"/>
        <v/>
      </c>
      <c r="B458" s="73" t="str">
        <f t="shared" si="49"/>
        <v/>
      </c>
      <c r="C458" s="67" t="str">
        <f t="shared" si="48"/>
        <v/>
      </c>
      <c r="D458" s="82" t="str">
        <f t="shared" si="43"/>
        <v/>
      </c>
      <c r="E458" s="82" t="str">
        <f t="shared" si="44"/>
        <v/>
      </c>
      <c r="F458" s="82" t="str">
        <f t="shared" si="45"/>
        <v/>
      </c>
      <c r="G458" s="67" t="str">
        <f t="shared" si="46"/>
        <v/>
      </c>
    </row>
    <row r="459" spans="1:7" x14ac:dyDescent="0.25">
      <c r="A459" s="81" t="str">
        <f t="shared" si="47"/>
        <v/>
      </c>
      <c r="B459" s="73" t="str">
        <f t="shared" si="49"/>
        <v/>
      </c>
      <c r="C459" s="67" t="str">
        <f t="shared" si="48"/>
        <v/>
      </c>
      <c r="D459" s="82" t="str">
        <f t="shared" si="43"/>
        <v/>
      </c>
      <c r="E459" s="82" t="str">
        <f t="shared" si="44"/>
        <v/>
      </c>
      <c r="F459" s="82" t="str">
        <f t="shared" si="45"/>
        <v/>
      </c>
      <c r="G459" s="67" t="str">
        <f t="shared" si="46"/>
        <v/>
      </c>
    </row>
    <row r="460" spans="1:7" x14ac:dyDescent="0.25">
      <c r="A460" s="81" t="str">
        <f t="shared" si="47"/>
        <v/>
      </c>
      <c r="B460" s="73" t="str">
        <f t="shared" si="49"/>
        <v/>
      </c>
      <c r="C460" s="67" t="str">
        <f t="shared" si="48"/>
        <v/>
      </c>
      <c r="D460" s="82" t="str">
        <f t="shared" si="43"/>
        <v/>
      </c>
      <c r="E460" s="82" t="str">
        <f t="shared" si="44"/>
        <v/>
      </c>
      <c r="F460" s="82" t="str">
        <f t="shared" si="45"/>
        <v/>
      </c>
      <c r="G460" s="67" t="str">
        <f t="shared" si="46"/>
        <v/>
      </c>
    </row>
    <row r="461" spans="1:7" x14ac:dyDescent="0.25">
      <c r="A461" s="81" t="str">
        <f t="shared" si="47"/>
        <v/>
      </c>
      <c r="B461" s="73" t="str">
        <f t="shared" si="49"/>
        <v/>
      </c>
      <c r="C461" s="67" t="str">
        <f t="shared" si="48"/>
        <v/>
      </c>
      <c r="D461" s="82" t="str">
        <f t="shared" si="43"/>
        <v/>
      </c>
      <c r="E461" s="82" t="str">
        <f t="shared" si="44"/>
        <v/>
      </c>
      <c r="F461" s="82" t="str">
        <f t="shared" si="45"/>
        <v/>
      </c>
      <c r="G461" s="67" t="str">
        <f t="shared" si="46"/>
        <v/>
      </c>
    </row>
    <row r="462" spans="1:7" x14ac:dyDescent="0.25">
      <c r="A462" s="81" t="str">
        <f t="shared" si="47"/>
        <v/>
      </c>
      <c r="B462" s="73" t="str">
        <f t="shared" si="49"/>
        <v/>
      </c>
      <c r="C462" s="67" t="str">
        <f t="shared" si="48"/>
        <v/>
      </c>
      <c r="D462" s="82" t="str">
        <f t="shared" si="43"/>
        <v/>
      </c>
      <c r="E462" s="82" t="str">
        <f t="shared" si="44"/>
        <v/>
      </c>
      <c r="F462" s="82" t="str">
        <f t="shared" si="45"/>
        <v/>
      </c>
      <c r="G462" s="67" t="str">
        <f t="shared" si="46"/>
        <v/>
      </c>
    </row>
    <row r="463" spans="1:7" x14ac:dyDescent="0.25">
      <c r="A463" s="81" t="str">
        <f t="shared" si="47"/>
        <v/>
      </c>
      <c r="B463" s="73" t="str">
        <f t="shared" si="49"/>
        <v/>
      </c>
      <c r="C463" s="67" t="str">
        <f t="shared" si="48"/>
        <v/>
      </c>
      <c r="D463" s="82" t="str">
        <f t="shared" si="43"/>
        <v/>
      </c>
      <c r="E463" s="82" t="str">
        <f t="shared" si="44"/>
        <v/>
      </c>
      <c r="F463" s="82" t="str">
        <f t="shared" si="45"/>
        <v/>
      </c>
      <c r="G463" s="67" t="str">
        <f t="shared" si="46"/>
        <v/>
      </c>
    </row>
    <row r="464" spans="1:7" x14ac:dyDescent="0.25">
      <c r="A464" s="81" t="str">
        <f t="shared" si="47"/>
        <v/>
      </c>
      <c r="B464" s="73" t="str">
        <f t="shared" si="49"/>
        <v/>
      </c>
      <c r="C464" s="67" t="str">
        <f t="shared" si="48"/>
        <v/>
      </c>
      <c r="D464" s="82" t="str">
        <f t="shared" si="43"/>
        <v/>
      </c>
      <c r="E464" s="82" t="str">
        <f t="shared" si="44"/>
        <v/>
      </c>
      <c r="F464" s="82" t="str">
        <f t="shared" si="45"/>
        <v/>
      </c>
      <c r="G464" s="67" t="str">
        <f t="shared" si="46"/>
        <v/>
      </c>
    </row>
    <row r="465" spans="1:7" x14ac:dyDescent="0.25">
      <c r="A465" s="81" t="str">
        <f t="shared" si="47"/>
        <v/>
      </c>
      <c r="B465" s="73" t="str">
        <f t="shared" si="49"/>
        <v/>
      </c>
      <c r="C465" s="67" t="str">
        <f t="shared" si="48"/>
        <v/>
      </c>
      <c r="D465" s="82" t="str">
        <f t="shared" si="43"/>
        <v/>
      </c>
      <c r="E465" s="82" t="str">
        <f t="shared" si="44"/>
        <v/>
      </c>
      <c r="F465" s="82" t="str">
        <f t="shared" si="45"/>
        <v/>
      </c>
      <c r="G465" s="67" t="str">
        <f t="shared" si="46"/>
        <v/>
      </c>
    </row>
    <row r="466" spans="1:7" x14ac:dyDescent="0.25">
      <c r="A466" s="81" t="str">
        <f t="shared" si="47"/>
        <v/>
      </c>
      <c r="B466" s="73" t="str">
        <f t="shared" si="49"/>
        <v/>
      </c>
      <c r="C466" s="67" t="str">
        <f t="shared" si="48"/>
        <v/>
      </c>
      <c r="D466" s="82" t="str">
        <f t="shared" ref="D466:D500" si="50">IF(B466="","",IPMT($E$13/12,B466,$E$7,-$E$11,$E$12,0))</f>
        <v/>
      </c>
      <c r="E466" s="82" t="str">
        <f t="shared" ref="E466:E500" si="51">IF(B466="","",PPMT($E$13/12,B466,$E$7,-$E$11,$E$12,0))</f>
        <v/>
      </c>
      <c r="F466" s="82" t="str">
        <f t="shared" ref="F466:F500" si="52">IF(B466="","",SUM(D466:E466))</f>
        <v/>
      </c>
      <c r="G466" s="67" t="str">
        <f t="shared" ref="G466:G500" si="53">IF(B466="","",SUM(C466)-SUM(E466))</f>
        <v/>
      </c>
    </row>
    <row r="467" spans="1:7" x14ac:dyDescent="0.25">
      <c r="A467" s="81" t="str">
        <f t="shared" ref="A467:A500" si="54">IF(B467="","",EDATE(A466,1))</f>
        <v/>
      </c>
      <c r="B467" s="73" t="str">
        <f t="shared" si="49"/>
        <v/>
      </c>
      <c r="C467" s="67" t="str">
        <f t="shared" ref="C467:C500" si="55">IF(B467="","",G466)</f>
        <v/>
      </c>
      <c r="D467" s="82" t="str">
        <f t="shared" si="50"/>
        <v/>
      </c>
      <c r="E467" s="82" t="str">
        <f t="shared" si="51"/>
        <v/>
      </c>
      <c r="F467" s="82" t="str">
        <f t="shared" si="52"/>
        <v/>
      </c>
      <c r="G467" s="67" t="str">
        <f t="shared" si="53"/>
        <v/>
      </c>
    </row>
    <row r="468" spans="1:7" x14ac:dyDescent="0.25">
      <c r="A468" s="81" t="str">
        <f t="shared" si="54"/>
        <v/>
      </c>
      <c r="B468" s="73" t="str">
        <f t="shared" ref="B468:B500" si="56">IF(B467="","",IF(SUM(B467)+1&lt;=$E$7,SUM(B467)+1,""))</f>
        <v/>
      </c>
      <c r="C468" s="67" t="str">
        <f t="shared" si="55"/>
        <v/>
      </c>
      <c r="D468" s="82" t="str">
        <f t="shared" si="50"/>
        <v/>
      </c>
      <c r="E468" s="82" t="str">
        <f t="shared" si="51"/>
        <v/>
      </c>
      <c r="F468" s="82" t="str">
        <f t="shared" si="52"/>
        <v/>
      </c>
      <c r="G468" s="67" t="str">
        <f t="shared" si="53"/>
        <v/>
      </c>
    </row>
    <row r="469" spans="1:7" x14ac:dyDescent="0.25">
      <c r="A469" s="81" t="str">
        <f t="shared" si="54"/>
        <v/>
      </c>
      <c r="B469" s="73" t="str">
        <f t="shared" si="56"/>
        <v/>
      </c>
      <c r="C469" s="67" t="str">
        <f t="shared" si="55"/>
        <v/>
      </c>
      <c r="D469" s="82" t="str">
        <f t="shared" si="50"/>
        <v/>
      </c>
      <c r="E469" s="82" t="str">
        <f t="shared" si="51"/>
        <v/>
      </c>
      <c r="F469" s="82" t="str">
        <f t="shared" si="52"/>
        <v/>
      </c>
      <c r="G469" s="67" t="str">
        <f t="shared" si="53"/>
        <v/>
      </c>
    </row>
    <row r="470" spans="1:7" x14ac:dyDescent="0.25">
      <c r="A470" s="81" t="str">
        <f t="shared" si="54"/>
        <v/>
      </c>
      <c r="B470" s="73" t="str">
        <f t="shared" si="56"/>
        <v/>
      </c>
      <c r="C470" s="67" t="str">
        <f t="shared" si="55"/>
        <v/>
      </c>
      <c r="D470" s="82" t="str">
        <f t="shared" si="50"/>
        <v/>
      </c>
      <c r="E470" s="82" t="str">
        <f t="shared" si="51"/>
        <v/>
      </c>
      <c r="F470" s="82" t="str">
        <f t="shared" si="52"/>
        <v/>
      </c>
      <c r="G470" s="67" t="str">
        <f t="shared" si="53"/>
        <v/>
      </c>
    </row>
    <row r="471" spans="1:7" x14ac:dyDescent="0.25">
      <c r="A471" s="81" t="str">
        <f t="shared" si="54"/>
        <v/>
      </c>
      <c r="B471" s="73" t="str">
        <f t="shared" si="56"/>
        <v/>
      </c>
      <c r="C471" s="67" t="str">
        <f t="shared" si="55"/>
        <v/>
      </c>
      <c r="D471" s="82" t="str">
        <f t="shared" si="50"/>
        <v/>
      </c>
      <c r="E471" s="82" t="str">
        <f t="shared" si="51"/>
        <v/>
      </c>
      <c r="F471" s="82" t="str">
        <f t="shared" si="52"/>
        <v/>
      </c>
      <c r="G471" s="67" t="str">
        <f t="shared" si="53"/>
        <v/>
      </c>
    </row>
    <row r="472" spans="1:7" x14ac:dyDescent="0.25">
      <c r="A472" s="81" t="str">
        <f t="shared" si="54"/>
        <v/>
      </c>
      <c r="B472" s="73" t="str">
        <f t="shared" si="56"/>
        <v/>
      </c>
      <c r="C472" s="67" t="str">
        <f t="shared" si="55"/>
        <v/>
      </c>
      <c r="D472" s="82" t="str">
        <f t="shared" si="50"/>
        <v/>
      </c>
      <c r="E472" s="82" t="str">
        <f t="shared" si="51"/>
        <v/>
      </c>
      <c r="F472" s="82" t="str">
        <f t="shared" si="52"/>
        <v/>
      </c>
      <c r="G472" s="67" t="str">
        <f t="shared" si="53"/>
        <v/>
      </c>
    </row>
    <row r="473" spans="1:7" x14ac:dyDescent="0.25">
      <c r="A473" s="81" t="str">
        <f t="shared" si="54"/>
        <v/>
      </c>
      <c r="B473" s="73" t="str">
        <f t="shared" si="56"/>
        <v/>
      </c>
      <c r="C473" s="67" t="str">
        <f t="shared" si="55"/>
        <v/>
      </c>
      <c r="D473" s="82" t="str">
        <f t="shared" si="50"/>
        <v/>
      </c>
      <c r="E473" s="82" t="str">
        <f t="shared" si="51"/>
        <v/>
      </c>
      <c r="F473" s="82" t="str">
        <f t="shared" si="52"/>
        <v/>
      </c>
      <c r="G473" s="67" t="str">
        <f t="shared" si="53"/>
        <v/>
      </c>
    </row>
    <row r="474" spans="1:7" x14ac:dyDescent="0.25">
      <c r="A474" s="81" t="str">
        <f t="shared" si="54"/>
        <v/>
      </c>
      <c r="B474" s="73" t="str">
        <f t="shared" si="56"/>
        <v/>
      </c>
      <c r="C474" s="67" t="str">
        <f t="shared" si="55"/>
        <v/>
      </c>
      <c r="D474" s="82" t="str">
        <f t="shared" si="50"/>
        <v/>
      </c>
      <c r="E474" s="82" t="str">
        <f t="shared" si="51"/>
        <v/>
      </c>
      <c r="F474" s="82" t="str">
        <f t="shared" si="52"/>
        <v/>
      </c>
      <c r="G474" s="67" t="str">
        <f t="shared" si="53"/>
        <v/>
      </c>
    </row>
    <row r="475" spans="1:7" x14ac:dyDescent="0.25">
      <c r="A475" s="81" t="str">
        <f t="shared" si="54"/>
        <v/>
      </c>
      <c r="B475" s="73" t="str">
        <f t="shared" si="56"/>
        <v/>
      </c>
      <c r="C475" s="67" t="str">
        <f t="shared" si="55"/>
        <v/>
      </c>
      <c r="D475" s="82" t="str">
        <f t="shared" si="50"/>
        <v/>
      </c>
      <c r="E475" s="82" t="str">
        <f t="shared" si="51"/>
        <v/>
      </c>
      <c r="F475" s="82" t="str">
        <f t="shared" si="52"/>
        <v/>
      </c>
      <c r="G475" s="67" t="str">
        <f t="shared" si="53"/>
        <v/>
      </c>
    </row>
    <row r="476" spans="1:7" x14ac:dyDescent="0.25">
      <c r="A476" s="81" t="str">
        <f t="shared" si="54"/>
        <v/>
      </c>
      <c r="B476" s="73" t="str">
        <f t="shared" si="56"/>
        <v/>
      </c>
      <c r="C476" s="67" t="str">
        <f t="shared" si="55"/>
        <v/>
      </c>
      <c r="D476" s="82" t="str">
        <f t="shared" si="50"/>
        <v/>
      </c>
      <c r="E476" s="82" t="str">
        <f t="shared" si="51"/>
        <v/>
      </c>
      <c r="F476" s="82" t="str">
        <f t="shared" si="52"/>
        <v/>
      </c>
      <c r="G476" s="67" t="str">
        <f t="shared" si="53"/>
        <v/>
      </c>
    </row>
    <row r="477" spans="1:7" x14ac:dyDescent="0.25">
      <c r="A477" s="81" t="str">
        <f t="shared" si="54"/>
        <v/>
      </c>
      <c r="B477" s="73" t="str">
        <f t="shared" si="56"/>
        <v/>
      </c>
      <c r="C477" s="67" t="str">
        <f t="shared" si="55"/>
        <v/>
      </c>
      <c r="D477" s="82" t="str">
        <f t="shared" si="50"/>
        <v/>
      </c>
      <c r="E477" s="82" t="str">
        <f t="shared" si="51"/>
        <v/>
      </c>
      <c r="F477" s="82" t="str">
        <f t="shared" si="52"/>
        <v/>
      </c>
      <c r="G477" s="67" t="str">
        <f t="shared" si="53"/>
        <v/>
      </c>
    </row>
    <row r="478" spans="1:7" x14ac:dyDescent="0.25">
      <c r="A478" s="81" t="str">
        <f t="shared" si="54"/>
        <v/>
      </c>
      <c r="B478" s="73" t="str">
        <f t="shared" si="56"/>
        <v/>
      </c>
      <c r="C478" s="67" t="str">
        <f t="shared" si="55"/>
        <v/>
      </c>
      <c r="D478" s="82" t="str">
        <f t="shared" si="50"/>
        <v/>
      </c>
      <c r="E478" s="82" t="str">
        <f t="shared" si="51"/>
        <v/>
      </c>
      <c r="F478" s="82" t="str">
        <f t="shared" si="52"/>
        <v/>
      </c>
      <c r="G478" s="67" t="str">
        <f t="shared" si="53"/>
        <v/>
      </c>
    </row>
    <row r="479" spans="1:7" x14ac:dyDescent="0.25">
      <c r="A479" s="81" t="str">
        <f t="shared" si="54"/>
        <v/>
      </c>
      <c r="B479" s="73" t="str">
        <f t="shared" si="56"/>
        <v/>
      </c>
      <c r="C479" s="67" t="str">
        <f t="shared" si="55"/>
        <v/>
      </c>
      <c r="D479" s="82" t="str">
        <f t="shared" si="50"/>
        <v/>
      </c>
      <c r="E479" s="82" t="str">
        <f t="shared" si="51"/>
        <v/>
      </c>
      <c r="F479" s="82" t="str">
        <f t="shared" si="52"/>
        <v/>
      </c>
      <c r="G479" s="67" t="str">
        <f t="shared" si="53"/>
        <v/>
      </c>
    </row>
    <row r="480" spans="1:7" x14ac:dyDescent="0.25">
      <c r="A480" s="81" t="str">
        <f t="shared" si="54"/>
        <v/>
      </c>
      <c r="B480" s="73" t="str">
        <f t="shared" si="56"/>
        <v/>
      </c>
      <c r="C480" s="67" t="str">
        <f t="shared" si="55"/>
        <v/>
      </c>
      <c r="D480" s="82" t="str">
        <f t="shared" si="50"/>
        <v/>
      </c>
      <c r="E480" s="82" t="str">
        <f t="shared" si="51"/>
        <v/>
      </c>
      <c r="F480" s="82" t="str">
        <f t="shared" si="52"/>
        <v/>
      </c>
      <c r="G480" s="67" t="str">
        <f t="shared" si="53"/>
        <v/>
      </c>
    </row>
    <row r="481" spans="1:7" x14ac:dyDescent="0.25">
      <c r="A481" s="81" t="str">
        <f t="shared" si="54"/>
        <v/>
      </c>
      <c r="B481" s="73" t="str">
        <f t="shared" si="56"/>
        <v/>
      </c>
      <c r="C481" s="67" t="str">
        <f t="shared" si="55"/>
        <v/>
      </c>
      <c r="D481" s="82" t="str">
        <f t="shared" si="50"/>
        <v/>
      </c>
      <c r="E481" s="82" t="str">
        <f t="shared" si="51"/>
        <v/>
      </c>
      <c r="F481" s="82" t="str">
        <f t="shared" si="52"/>
        <v/>
      </c>
      <c r="G481" s="67" t="str">
        <f t="shared" si="53"/>
        <v/>
      </c>
    </row>
    <row r="482" spans="1:7" x14ac:dyDescent="0.25">
      <c r="A482" s="81" t="str">
        <f t="shared" si="54"/>
        <v/>
      </c>
      <c r="B482" s="73" t="str">
        <f t="shared" si="56"/>
        <v/>
      </c>
      <c r="C482" s="67" t="str">
        <f t="shared" si="55"/>
        <v/>
      </c>
      <c r="D482" s="82" t="str">
        <f t="shared" si="50"/>
        <v/>
      </c>
      <c r="E482" s="82" t="str">
        <f t="shared" si="51"/>
        <v/>
      </c>
      <c r="F482" s="82" t="str">
        <f t="shared" si="52"/>
        <v/>
      </c>
      <c r="G482" s="67" t="str">
        <f t="shared" si="53"/>
        <v/>
      </c>
    </row>
    <row r="483" spans="1:7" x14ac:dyDescent="0.25">
      <c r="A483" s="81" t="str">
        <f t="shared" si="54"/>
        <v/>
      </c>
      <c r="B483" s="73" t="str">
        <f t="shared" si="56"/>
        <v/>
      </c>
      <c r="C483" s="67" t="str">
        <f t="shared" si="55"/>
        <v/>
      </c>
      <c r="D483" s="82" t="str">
        <f t="shared" si="50"/>
        <v/>
      </c>
      <c r="E483" s="82" t="str">
        <f t="shared" si="51"/>
        <v/>
      </c>
      <c r="F483" s="82" t="str">
        <f t="shared" si="52"/>
        <v/>
      </c>
      <c r="G483" s="67" t="str">
        <f t="shared" si="53"/>
        <v/>
      </c>
    </row>
    <row r="484" spans="1:7" x14ac:dyDescent="0.25">
      <c r="A484" s="81" t="str">
        <f t="shared" si="54"/>
        <v/>
      </c>
      <c r="B484" s="73" t="str">
        <f t="shared" si="56"/>
        <v/>
      </c>
      <c r="C484" s="67" t="str">
        <f t="shared" si="55"/>
        <v/>
      </c>
      <c r="D484" s="82" t="str">
        <f t="shared" si="50"/>
        <v/>
      </c>
      <c r="E484" s="82" t="str">
        <f t="shared" si="51"/>
        <v/>
      </c>
      <c r="F484" s="82" t="str">
        <f t="shared" si="52"/>
        <v/>
      </c>
      <c r="G484" s="67" t="str">
        <f t="shared" si="53"/>
        <v/>
      </c>
    </row>
    <row r="485" spans="1:7" x14ac:dyDescent="0.25">
      <c r="A485" s="81" t="str">
        <f t="shared" si="54"/>
        <v/>
      </c>
      <c r="B485" s="73" t="str">
        <f t="shared" si="56"/>
        <v/>
      </c>
      <c r="C485" s="67" t="str">
        <f t="shared" si="55"/>
        <v/>
      </c>
      <c r="D485" s="82" t="str">
        <f t="shared" si="50"/>
        <v/>
      </c>
      <c r="E485" s="82" t="str">
        <f t="shared" si="51"/>
        <v/>
      </c>
      <c r="F485" s="82" t="str">
        <f t="shared" si="52"/>
        <v/>
      </c>
      <c r="G485" s="67" t="str">
        <f t="shared" si="53"/>
        <v/>
      </c>
    </row>
    <row r="486" spans="1:7" x14ac:dyDescent="0.25">
      <c r="A486" s="81" t="str">
        <f t="shared" si="54"/>
        <v/>
      </c>
      <c r="B486" s="73" t="str">
        <f t="shared" si="56"/>
        <v/>
      </c>
      <c r="C486" s="67" t="str">
        <f t="shared" si="55"/>
        <v/>
      </c>
      <c r="D486" s="82" t="str">
        <f t="shared" si="50"/>
        <v/>
      </c>
      <c r="E486" s="82" t="str">
        <f t="shared" si="51"/>
        <v/>
      </c>
      <c r="F486" s="82" t="str">
        <f t="shared" si="52"/>
        <v/>
      </c>
      <c r="G486" s="67" t="str">
        <f t="shared" si="53"/>
        <v/>
      </c>
    </row>
    <row r="487" spans="1:7" x14ac:dyDescent="0.25">
      <c r="A487" s="81" t="str">
        <f t="shared" si="54"/>
        <v/>
      </c>
      <c r="B487" s="73" t="str">
        <f t="shared" si="56"/>
        <v/>
      </c>
      <c r="C487" s="67" t="str">
        <f t="shared" si="55"/>
        <v/>
      </c>
      <c r="D487" s="82" t="str">
        <f t="shared" si="50"/>
        <v/>
      </c>
      <c r="E487" s="82" t="str">
        <f t="shared" si="51"/>
        <v/>
      </c>
      <c r="F487" s="82" t="str">
        <f t="shared" si="52"/>
        <v/>
      </c>
      <c r="G487" s="67" t="str">
        <f t="shared" si="53"/>
        <v/>
      </c>
    </row>
    <row r="488" spans="1:7" x14ac:dyDescent="0.25">
      <c r="A488" s="81" t="str">
        <f t="shared" si="54"/>
        <v/>
      </c>
      <c r="B488" s="73" t="str">
        <f t="shared" si="56"/>
        <v/>
      </c>
      <c r="C488" s="67" t="str">
        <f t="shared" si="55"/>
        <v/>
      </c>
      <c r="D488" s="82" t="str">
        <f t="shared" si="50"/>
        <v/>
      </c>
      <c r="E488" s="82" t="str">
        <f t="shared" si="51"/>
        <v/>
      </c>
      <c r="F488" s="82" t="str">
        <f t="shared" si="52"/>
        <v/>
      </c>
      <c r="G488" s="67" t="str">
        <f t="shared" si="53"/>
        <v/>
      </c>
    </row>
    <row r="489" spans="1:7" x14ac:dyDescent="0.25">
      <c r="A489" s="81" t="str">
        <f t="shared" si="54"/>
        <v/>
      </c>
      <c r="B489" s="73" t="str">
        <f t="shared" si="56"/>
        <v/>
      </c>
      <c r="C489" s="67" t="str">
        <f t="shared" si="55"/>
        <v/>
      </c>
      <c r="D489" s="82" t="str">
        <f t="shared" si="50"/>
        <v/>
      </c>
      <c r="E489" s="82" t="str">
        <f t="shared" si="51"/>
        <v/>
      </c>
      <c r="F489" s="82" t="str">
        <f t="shared" si="52"/>
        <v/>
      </c>
      <c r="G489" s="67" t="str">
        <f t="shared" si="53"/>
        <v/>
      </c>
    </row>
    <row r="490" spans="1:7" x14ac:dyDescent="0.25">
      <c r="A490" s="81" t="str">
        <f t="shared" si="54"/>
        <v/>
      </c>
      <c r="B490" s="73" t="str">
        <f t="shared" si="56"/>
        <v/>
      </c>
      <c r="C490" s="67" t="str">
        <f t="shared" si="55"/>
        <v/>
      </c>
      <c r="D490" s="82" t="str">
        <f t="shared" si="50"/>
        <v/>
      </c>
      <c r="E490" s="82" t="str">
        <f t="shared" si="51"/>
        <v/>
      </c>
      <c r="F490" s="82" t="str">
        <f t="shared" si="52"/>
        <v/>
      </c>
      <c r="G490" s="67" t="str">
        <f t="shared" si="53"/>
        <v/>
      </c>
    </row>
    <row r="491" spans="1:7" x14ac:dyDescent="0.25">
      <c r="A491" s="81" t="str">
        <f t="shared" si="54"/>
        <v/>
      </c>
      <c r="B491" s="73" t="str">
        <f t="shared" si="56"/>
        <v/>
      </c>
      <c r="C491" s="67" t="str">
        <f t="shared" si="55"/>
        <v/>
      </c>
      <c r="D491" s="82" t="str">
        <f t="shared" si="50"/>
        <v/>
      </c>
      <c r="E491" s="82" t="str">
        <f t="shared" si="51"/>
        <v/>
      </c>
      <c r="F491" s="82" t="str">
        <f t="shared" si="52"/>
        <v/>
      </c>
      <c r="G491" s="67" t="str">
        <f t="shared" si="53"/>
        <v/>
      </c>
    </row>
    <row r="492" spans="1:7" x14ac:dyDescent="0.25">
      <c r="A492" s="81" t="str">
        <f t="shared" si="54"/>
        <v/>
      </c>
      <c r="B492" s="73" t="str">
        <f t="shared" si="56"/>
        <v/>
      </c>
      <c r="C492" s="67" t="str">
        <f t="shared" si="55"/>
        <v/>
      </c>
      <c r="D492" s="82" t="str">
        <f t="shared" si="50"/>
        <v/>
      </c>
      <c r="E492" s="82" t="str">
        <f t="shared" si="51"/>
        <v/>
      </c>
      <c r="F492" s="82" t="str">
        <f t="shared" si="52"/>
        <v/>
      </c>
      <c r="G492" s="67" t="str">
        <f t="shared" si="53"/>
        <v/>
      </c>
    </row>
    <row r="493" spans="1:7" x14ac:dyDescent="0.25">
      <c r="A493" s="81" t="str">
        <f t="shared" si="54"/>
        <v/>
      </c>
      <c r="B493" s="73" t="str">
        <f t="shared" si="56"/>
        <v/>
      </c>
      <c r="C493" s="67" t="str">
        <f t="shared" si="55"/>
        <v/>
      </c>
      <c r="D493" s="82" t="str">
        <f t="shared" si="50"/>
        <v/>
      </c>
      <c r="E493" s="82" t="str">
        <f t="shared" si="51"/>
        <v/>
      </c>
      <c r="F493" s="82" t="str">
        <f t="shared" si="52"/>
        <v/>
      </c>
      <c r="G493" s="67" t="str">
        <f t="shared" si="53"/>
        <v/>
      </c>
    </row>
    <row r="494" spans="1:7" x14ac:dyDescent="0.25">
      <c r="A494" s="81" t="str">
        <f t="shared" si="54"/>
        <v/>
      </c>
      <c r="B494" s="73" t="str">
        <f t="shared" si="56"/>
        <v/>
      </c>
      <c r="C494" s="67" t="str">
        <f t="shared" si="55"/>
        <v/>
      </c>
      <c r="D494" s="82" t="str">
        <f t="shared" si="50"/>
        <v/>
      </c>
      <c r="E494" s="82" t="str">
        <f t="shared" si="51"/>
        <v/>
      </c>
      <c r="F494" s="82" t="str">
        <f t="shared" si="52"/>
        <v/>
      </c>
      <c r="G494" s="67" t="str">
        <f t="shared" si="53"/>
        <v/>
      </c>
    </row>
    <row r="495" spans="1:7" x14ac:dyDescent="0.25">
      <c r="A495" s="81" t="str">
        <f t="shared" si="54"/>
        <v/>
      </c>
      <c r="B495" s="73" t="str">
        <f t="shared" si="56"/>
        <v/>
      </c>
      <c r="C495" s="67" t="str">
        <f t="shared" si="55"/>
        <v/>
      </c>
      <c r="D495" s="82" t="str">
        <f t="shared" si="50"/>
        <v/>
      </c>
      <c r="E495" s="82" t="str">
        <f t="shared" si="51"/>
        <v/>
      </c>
      <c r="F495" s="82" t="str">
        <f t="shared" si="52"/>
        <v/>
      </c>
      <c r="G495" s="67" t="str">
        <f t="shared" si="53"/>
        <v/>
      </c>
    </row>
    <row r="496" spans="1:7" x14ac:dyDescent="0.25">
      <c r="A496" s="81" t="str">
        <f t="shared" si="54"/>
        <v/>
      </c>
      <c r="B496" s="73" t="str">
        <f t="shared" si="56"/>
        <v/>
      </c>
      <c r="C496" s="67" t="str">
        <f t="shared" si="55"/>
        <v/>
      </c>
      <c r="D496" s="82" t="str">
        <f t="shared" si="50"/>
        <v/>
      </c>
      <c r="E496" s="82" t="str">
        <f t="shared" si="51"/>
        <v/>
      </c>
      <c r="F496" s="82" t="str">
        <f t="shared" si="52"/>
        <v/>
      </c>
      <c r="G496" s="67" t="str">
        <f t="shared" si="53"/>
        <v/>
      </c>
    </row>
    <row r="497" spans="1:7" x14ac:dyDescent="0.25">
      <c r="A497" s="81" t="str">
        <f t="shared" si="54"/>
        <v/>
      </c>
      <c r="B497" s="73" t="str">
        <f t="shared" si="56"/>
        <v/>
      </c>
      <c r="C497" s="67" t="str">
        <f t="shared" si="55"/>
        <v/>
      </c>
      <c r="D497" s="82" t="str">
        <f t="shared" si="50"/>
        <v/>
      </c>
      <c r="E497" s="82" t="str">
        <f t="shared" si="51"/>
        <v/>
      </c>
      <c r="F497" s="82" t="str">
        <f t="shared" si="52"/>
        <v/>
      </c>
      <c r="G497" s="67" t="str">
        <f t="shared" si="53"/>
        <v/>
      </c>
    </row>
    <row r="498" spans="1:7" x14ac:dyDescent="0.25">
      <c r="A498" s="81" t="str">
        <f t="shared" si="54"/>
        <v/>
      </c>
      <c r="B498" s="73" t="str">
        <f t="shared" si="56"/>
        <v/>
      </c>
      <c r="C498" s="67" t="str">
        <f t="shared" si="55"/>
        <v/>
      </c>
      <c r="D498" s="82" t="str">
        <f t="shared" si="50"/>
        <v/>
      </c>
      <c r="E498" s="82" t="str">
        <f t="shared" si="51"/>
        <v/>
      </c>
      <c r="F498" s="82" t="str">
        <f t="shared" si="52"/>
        <v/>
      </c>
      <c r="G498" s="67" t="str">
        <f t="shared" si="53"/>
        <v/>
      </c>
    </row>
    <row r="499" spans="1:7" x14ac:dyDescent="0.25">
      <c r="A499" s="81" t="str">
        <f t="shared" si="54"/>
        <v/>
      </c>
      <c r="B499" s="73" t="str">
        <f t="shared" si="56"/>
        <v/>
      </c>
      <c r="C499" s="67" t="str">
        <f t="shared" si="55"/>
        <v/>
      </c>
      <c r="D499" s="82" t="str">
        <f t="shared" si="50"/>
        <v/>
      </c>
      <c r="E499" s="82" t="str">
        <f t="shared" si="51"/>
        <v/>
      </c>
      <c r="F499" s="82" t="str">
        <f t="shared" si="52"/>
        <v/>
      </c>
      <c r="G499" s="67" t="str">
        <f t="shared" si="53"/>
        <v/>
      </c>
    </row>
    <row r="500" spans="1:7" x14ac:dyDescent="0.25">
      <c r="A500" s="81" t="str">
        <f t="shared" si="54"/>
        <v/>
      </c>
      <c r="B500" s="73" t="str">
        <f t="shared" si="56"/>
        <v/>
      </c>
      <c r="C500" s="67" t="str">
        <f t="shared" si="55"/>
        <v/>
      </c>
      <c r="D500" s="82" t="str">
        <f t="shared" si="50"/>
        <v/>
      </c>
      <c r="E500" s="82" t="str">
        <f t="shared" si="51"/>
        <v/>
      </c>
      <c r="F500" s="82" t="str">
        <f t="shared" si="52"/>
        <v/>
      </c>
      <c r="G500" s="67" t="str">
        <f t="shared" si="5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69FD-43C4-4DAB-9A91-0EBD4B0A00C8}">
  <dimension ref="A1:W506"/>
  <sheetViews>
    <sheetView workbookViewId="0">
      <selection activeCell="H18" sqref="H18"/>
    </sheetView>
  </sheetViews>
  <sheetFormatPr defaultColWidth="9.140625" defaultRowHeight="15" x14ac:dyDescent="0.25"/>
  <cols>
    <col min="1" max="1" width="9.140625" style="74"/>
    <col min="2" max="2" width="7.85546875" style="74" customWidth="1"/>
    <col min="3" max="3" width="14.7109375" style="74" customWidth="1"/>
    <col min="4" max="4" width="14.28515625" style="74" customWidth="1"/>
    <col min="5" max="7" width="14.7109375" style="74" customWidth="1"/>
    <col min="8" max="11" width="9.140625" style="74"/>
    <col min="12" max="12" width="10.42578125" style="74" customWidth="1"/>
    <col min="13" max="13" width="11.7109375" style="74" customWidth="1"/>
    <col min="14" max="16" width="9.140625" style="74"/>
    <col min="17" max="17" width="9.140625" style="179"/>
    <col min="18" max="18" width="7.85546875" style="179" customWidth="1"/>
    <col min="19" max="19" width="14.5703125" style="179" customWidth="1"/>
    <col min="20" max="20" width="14.42578125" style="179" customWidth="1"/>
    <col min="21" max="22" width="14.5703125" style="179" customWidth="1"/>
    <col min="23" max="23" width="14.5703125" style="188" customWidth="1"/>
    <col min="24" max="16384" width="9.140625" style="74"/>
  </cols>
  <sheetData>
    <row r="1" spans="1:23" x14ac:dyDescent="0.25">
      <c r="A1" s="61"/>
      <c r="B1" s="61"/>
      <c r="C1" s="61"/>
      <c r="D1" s="61"/>
      <c r="E1" s="61"/>
      <c r="F1" s="61"/>
      <c r="G1" s="62"/>
      <c r="Q1" s="155"/>
      <c r="R1" s="155"/>
      <c r="S1" s="155"/>
      <c r="T1" s="155"/>
      <c r="U1" s="155"/>
      <c r="V1" s="155"/>
      <c r="W1" s="156"/>
    </row>
    <row r="2" spans="1:23" x14ac:dyDescent="0.25">
      <c r="A2" s="61"/>
      <c r="B2" s="61"/>
      <c r="C2" s="61"/>
      <c r="D2" s="61"/>
      <c r="E2" s="61"/>
      <c r="F2" s="63"/>
      <c r="G2" s="64"/>
      <c r="Q2" s="155"/>
      <c r="R2" s="155"/>
      <c r="S2" s="155"/>
      <c r="T2" s="155"/>
      <c r="U2" s="155"/>
      <c r="V2" s="157"/>
      <c r="W2" s="158"/>
    </row>
    <row r="3" spans="1:23" x14ac:dyDescent="0.25">
      <c r="A3" s="61"/>
      <c r="B3" s="61"/>
      <c r="C3" s="61"/>
      <c r="D3" s="61"/>
      <c r="E3" s="61"/>
      <c r="F3" s="63"/>
      <c r="G3" s="64"/>
      <c r="K3" s="87" t="s">
        <v>2</v>
      </c>
      <c r="L3" s="87" t="s">
        <v>71</v>
      </c>
      <c r="M3" s="88" t="s">
        <v>96</v>
      </c>
      <c r="Q3" s="155"/>
      <c r="R3" s="155"/>
      <c r="S3" s="155"/>
      <c r="T3" s="155"/>
      <c r="U3" s="155"/>
      <c r="V3" s="157"/>
      <c r="W3" s="158"/>
    </row>
    <row r="4" spans="1:23" ht="21" x14ac:dyDescent="0.35">
      <c r="A4" s="61"/>
      <c r="B4" s="102" t="s">
        <v>72</v>
      </c>
      <c r="C4" s="61"/>
      <c r="D4" s="61"/>
      <c r="E4" s="66"/>
      <c r="F4" s="174" t="s">
        <v>73</v>
      </c>
      <c r="G4" s="65"/>
      <c r="K4" s="89" t="s">
        <v>74</v>
      </c>
      <c r="L4" s="117">
        <v>1330.9398032200354</v>
      </c>
      <c r="M4" s="118">
        <f>L4/$L$9</f>
        <v>0.74155326678183398</v>
      </c>
      <c r="Q4" s="155"/>
      <c r="R4" s="159" t="s">
        <v>97</v>
      </c>
      <c r="S4" s="155"/>
      <c r="T4" s="155"/>
      <c r="U4" s="157"/>
      <c r="V4" s="183"/>
      <c r="W4" s="159"/>
    </row>
    <row r="5" spans="1:23" x14ac:dyDescent="0.25">
      <c r="A5" s="61"/>
      <c r="B5" s="61"/>
      <c r="C5" s="61"/>
      <c r="D5" s="61"/>
      <c r="E5" s="61"/>
      <c r="F5" s="67"/>
      <c r="G5" s="61"/>
      <c r="K5" s="89" t="s">
        <v>75</v>
      </c>
      <c r="L5" s="117"/>
      <c r="M5" s="118">
        <f t="shared" ref="M5:M8" si="0">L5/$L$9</f>
        <v>0</v>
      </c>
      <c r="Q5" s="155"/>
      <c r="R5" s="155"/>
      <c r="S5" s="155"/>
      <c r="T5" s="155"/>
      <c r="U5" s="155"/>
      <c r="V5" s="160"/>
      <c r="W5" s="155"/>
    </row>
    <row r="6" spans="1:23" x14ac:dyDescent="0.25">
      <c r="A6" s="61"/>
      <c r="B6" s="68" t="s">
        <v>76</v>
      </c>
      <c r="C6" s="69"/>
      <c r="D6" s="70"/>
      <c r="E6" s="129">
        <v>45778</v>
      </c>
      <c r="F6" s="71"/>
      <c r="G6" s="61"/>
      <c r="K6" s="89" t="s">
        <v>77</v>
      </c>
      <c r="L6" s="117"/>
      <c r="M6" s="118">
        <f t="shared" si="0"/>
        <v>0</v>
      </c>
      <c r="Q6" s="155"/>
      <c r="R6" s="161" t="s">
        <v>76</v>
      </c>
      <c r="S6" s="162"/>
      <c r="T6" s="178"/>
      <c r="U6" s="163">
        <v>45778</v>
      </c>
      <c r="V6" s="164"/>
      <c r="W6" s="155"/>
    </row>
    <row r="7" spans="1:23" x14ac:dyDescent="0.25">
      <c r="A7" s="61"/>
      <c r="B7" s="72" t="s">
        <v>78</v>
      </c>
      <c r="C7" s="73"/>
      <c r="E7" s="120">
        <v>190</v>
      </c>
      <c r="F7" s="76" t="s">
        <v>79</v>
      </c>
      <c r="G7" s="61"/>
      <c r="K7" s="89" t="s">
        <v>80</v>
      </c>
      <c r="L7" s="117"/>
      <c r="M7" s="118">
        <f t="shared" si="0"/>
        <v>0</v>
      </c>
      <c r="Q7" s="155"/>
      <c r="R7" s="165" t="s">
        <v>78</v>
      </c>
      <c r="S7" s="157"/>
      <c r="U7" s="166">
        <v>69</v>
      </c>
      <c r="V7" s="167" t="s">
        <v>79</v>
      </c>
      <c r="W7" s="155"/>
    </row>
    <row r="8" spans="1:23" x14ac:dyDescent="0.25">
      <c r="A8" s="61"/>
      <c r="B8" s="72" t="s">
        <v>98</v>
      </c>
      <c r="C8" s="73"/>
      <c r="D8" s="91">
        <f>E6-1</f>
        <v>45777</v>
      </c>
      <c r="E8" s="95">
        <v>1634724.3052217106</v>
      </c>
      <c r="F8" s="76" t="s">
        <v>82</v>
      </c>
      <c r="G8" s="61"/>
      <c r="K8" s="89" t="s">
        <v>83</v>
      </c>
      <c r="L8" s="117"/>
      <c r="M8" s="118">
        <f t="shared" si="0"/>
        <v>0</v>
      </c>
      <c r="Q8" s="155"/>
      <c r="R8" s="165" t="s">
        <v>86</v>
      </c>
      <c r="S8" s="157"/>
      <c r="T8" s="180">
        <f>U6-1</f>
        <v>45777</v>
      </c>
      <c r="U8" s="168">
        <v>455719</v>
      </c>
      <c r="V8" s="167" t="s">
        <v>82</v>
      </c>
      <c r="W8" s="155"/>
    </row>
    <row r="9" spans="1:23" x14ac:dyDescent="0.25">
      <c r="A9" s="61"/>
      <c r="B9" s="72" t="s">
        <v>99</v>
      </c>
      <c r="C9" s="73"/>
      <c r="D9" s="91">
        <v>51535</v>
      </c>
      <c r="E9" s="95">
        <v>1634724.3052217106</v>
      </c>
      <c r="F9" s="76" t="s">
        <v>82</v>
      </c>
      <c r="G9" s="61"/>
      <c r="K9" s="90" t="s">
        <v>84</v>
      </c>
      <c r="L9" s="121">
        <v>1794.7999999999997</v>
      </c>
      <c r="M9" s="122">
        <v>1.0000000000000002</v>
      </c>
      <c r="Q9" s="155"/>
      <c r="R9" s="165" t="s">
        <v>87</v>
      </c>
      <c r="S9" s="157"/>
      <c r="T9" s="180">
        <f>EOMONTH(T8,U7)</f>
        <v>47879</v>
      </c>
      <c r="U9" s="168">
        <v>0</v>
      </c>
      <c r="V9" s="167" t="s">
        <v>82</v>
      </c>
      <c r="W9" s="169"/>
    </row>
    <row r="10" spans="1:23" x14ac:dyDescent="0.25">
      <c r="A10" s="61"/>
      <c r="B10" s="72" t="s">
        <v>100</v>
      </c>
      <c r="C10" s="73"/>
      <c r="D10" s="91">
        <f>E6-1</f>
        <v>45777</v>
      </c>
      <c r="E10" s="95">
        <v>128000</v>
      </c>
      <c r="F10" s="76"/>
      <c r="G10" s="101"/>
      <c r="Q10" s="155"/>
      <c r="R10" s="165" t="s">
        <v>85</v>
      </c>
      <c r="S10" s="157"/>
      <c r="U10" s="130">
        <v>1</v>
      </c>
      <c r="V10" s="167"/>
      <c r="W10" s="155"/>
    </row>
    <row r="11" spans="1:23" x14ac:dyDescent="0.25">
      <c r="A11" s="61"/>
      <c r="B11" s="72" t="s">
        <v>101</v>
      </c>
      <c r="C11" s="73"/>
      <c r="D11" s="91">
        <v>51535</v>
      </c>
      <c r="E11" s="95">
        <v>128000</v>
      </c>
      <c r="F11" s="76"/>
      <c r="G11" s="101"/>
      <c r="L11" s="83"/>
      <c r="M11" s="86"/>
      <c r="Q11" s="155"/>
      <c r="R11" s="184" t="s">
        <v>102</v>
      </c>
      <c r="S11" s="182"/>
      <c r="T11" s="185"/>
      <c r="U11" s="186">
        <v>0</v>
      </c>
      <c r="V11" s="187"/>
      <c r="W11" s="155"/>
    </row>
    <row r="12" spans="1:23" x14ac:dyDescent="0.25">
      <c r="A12" s="61"/>
      <c r="B12" s="72" t="s">
        <v>103</v>
      </c>
      <c r="C12" s="73"/>
      <c r="D12" s="91"/>
      <c r="E12" s="95">
        <v>455719</v>
      </c>
      <c r="F12" s="76"/>
      <c r="G12" s="101"/>
      <c r="L12" s="83"/>
      <c r="M12" s="86"/>
      <c r="Q12" s="155"/>
      <c r="R12" s="166"/>
      <c r="S12" s="157"/>
      <c r="U12" s="170"/>
      <c r="V12" s="166"/>
      <c r="W12" s="155"/>
    </row>
    <row r="13" spans="1:23" x14ac:dyDescent="0.25">
      <c r="A13" s="61"/>
      <c r="B13" s="72" t="s">
        <v>85</v>
      </c>
      <c r="C13" s="73"/>
      <c r="D13" s="91"/>
      <c r="E13" s="123">
        <f>M4</f>
        <v>0.74155326678183398</v>
      </c>
      <c r="F13" s="76"/>
      <c r="G13" s="101"/>
      <c r="L13" s="85"/>
      <c r="M13" s="85"/>
      <c r="W13" s="179"/>
    </row>
    <row r="14" spans="1:23" x14ac:dyDescent="0.25">
      <c r="A14" s="61"/>
      <c r="B14" s="72" t="s">
        <v>104</v>
      </c>
      <c r="C14" s="73"/>
      <c r="D14" s="91"/>
      <c r="E14" s="131">
        <v>5</v>
      </c>
      <c r="F14" s="76"/>
      <c r="G14" s="78"/>
      <c r="L14" s="85"/>
      <c r="M14" s="85"/>
    </row>
    <row r="15" spans="1:23" x14ac:dyDescent="0.25">
      <c r="A15" s="61"/>
      <c r="B15" s="72" t="s">
        <v>105</v>
      </c>
      <c r="C15" s="73"/>
      <c r="D15" s="91"/>
      <c r="E15" s="132">
        <f>ROUND((E8-E12)*$E$13,2)+ROUND(E10*E14/8,2)</f>
        <v>954295.24</v>
      </c>
      <c r="F15" s="76" t="s">
        <v>82</v>
      </c>
      <c r="G15" s="78"/>
      <c r="L15" s="85"/>
      <c r="M15" s="85"/>
    </row>
    <row r="16" spans="1:23" x14ac:dyDescent="0.25">
      <c r="B16" s="72" t="s">
        <v>106</v>
      </c>
      <c r="C16" s="73"/>
      <c r="D16" s="91"/>
      <c r="E16" s="132">
        <v>954295.24</v>
      </c>
      <c r="F16" s="76" t="s">
        <v>82</v>
      </c>
    </row>
    <row r="17" spans="1:23" x14ac:dyDescent="0.25">
      <c r="B17" s="124" t="s">
        <v>88</v>
      </c>
      <c r="C17" s="125"/>
      <c r="D17" s="126"/>
      <c r="E17" s="153">
        <v>5.7000000000000002E-2</v>
      </c>
      <c r="F17" s="77"/>
    </row>
    <row r="19" spans="1:23" x14ac:dyDescent="0.25">
      <c r="L19" s="85"/>
      <c r="M19" s="85"/>
    </row>
    <row r="20" spans="1:23" ht="15.75" thickBot="1" x14ac:dyDescent="0.3">
      <c r="A20" s="80" t="s">
        <v>89</v>
      </c>
      <c r="B20" s="80" t="s">
        <v>90</v>
      </c>
      <c r="C20" s="80" t="s">
        <v>91</v>
      </c>
      <c r="D20" s="80" t="s">
        <v>92</v>
      </c>
      <c r="E20" s="80" t="s">
        <v>93</v>
      </c>
      <c r="F20" s="80" t="s">
        <v>94</v>
      </c>
      <c r="G20" s="80" t="s">
        <v>95</v>
      </c>
      <c r="L20" s="85"/>
      <c r="M20" s="85"/>
      <c r="Q20" s="171" t="s">
        <v>89</v>
      </c>
      <c r="R20" s="171" t="s">
        <v>90</v>
      </c>
      <c r="S20" s="171" t="s">
        <v>91</v>
      </c>
      <c r="T20" s="171" t="s">
        <v>92</v>
      </c>
      <c r="U20" s="171" t="s">
        <v>93</v>
      </c>
      <c r="V20" s="171" t="s">
        <v>94</v>
      </c>
      <c r="W20" s="171" t="s">
        <v>95</v>
      </c>
    </row>
    <row r="21" spans="1:23" x14ac:dyDescent="0.25">
      <c r="A21" s="81">
        <f>E6</f>
        <v>45778</v>
      </c>
      <c r="B21" s="73">
        <v>1</v>
      </c>
      <c r="C21" s="67">
        <f>E15</f>
        <v>954295.24</v>
      </c>
      <c r="D21" s="82">
        <f>IPMT($E$17/12,B21,$E$7,-$E$15,$E$16,0)</f>
        <v>4532.9023900000002</v>
      </c>
      <c r="E21" s="82">
        <f>PPMT($E$17/12,B21,$E$7,-$E$15,$E$16,0)</f>
        <v>0</v>
      </c>
      <c r="F21" s="82">
        <f>D21+E21</f>
        <v>4532.9023900000002</v>
      </c>
      <c r="G21" s="82">
        <f>C21-E21</f>
        <v>954295.24</v>
      </c>
      <c r="L21" s="85"/>
      <c r="M21" s="85"/>
      <c r="Q21" s="172">
        <f>IF(R21="","",U6)</f>
        <v>45778</v>
      </c>
      <c r="R21" s="157">
        <f>IF(U7&gt;0,1,"")</f>
        <v>1</v>
      </c>
      <c r="S21" s="160">
        <f>IF(R21="","",U8)</f>
        <v>455719</v>
      </c>
      <c r="T21" s="173">
        <f>IF(R21="","",IPMT($U$11/12,R21,$U$7,-$U$8,$U$9,0))</f>
        <v>0</v>
      </c>
      <c r="U21" s="173">
        <f>IF(R21="","",PPMT($U$11/12,R21,$U$7,-$U$8,$U$9,0))</f>
        <v>6604.623188405797</v>
      </c>
      <c r="V21" s="173">
        <f>IF(R21="","",SUM(T21:U21))</f>
        <v>6604.623188405797</v>
      </c>
      <c r="W21" s="160">
        <f>IF(R21="","",SUM(S21)-SUM(U21))</f>
        <v>449114.37681159418</v>
      </c>
    </row>
    <row r="22" spans="1:23" x14ac:dyDescent="0.25">
      <c r="A22" s="81">
        <f>EDATE(A21,1)</f>
        <v>45809</v>
      </c>
      <c r="B22" s="73">
        <v>2</v>
      </c>
      <c r="C22" s="67">
        <f>G21</f>
        <v>954295.24</v>
      </c>
      <c r="D22" s="82">
        <f>IPMT($E$17/12,B22-1,$E$7-1,-$C$22,$E$16,0)</f>
        <v>4532.9023900000002</v>
      </c>
      <c r="E22" s="82">
        <f>PPMT($E$17/12,B22-1,$E$7-1,-$C$22,$E$16,0)</f>
        <v>0</v>
      </c>
      <c r="F22" s="82">
        <f t="shared" ref="F22:F85" si="1">D22+E22</f>
        <v>4532.9023900000002</v>
      </c>
      <c r="G22" s="82">
        <f t="shared" ref="G22:G85" si="2">C22-E22</f>
        <v>954295.24</v>
      </c>
      <c r="L22" s="85"/>
      <c r="M22" s="85"/>
      <c r="Q22" s="172">
        <f>IF(R22="","",EDATE(Q21,1))</f>
        <v>45809</v>
      </c>
      <c r="R22" s="157">
        <f>IF(R21="","",IF(SUM(R21)+1&lt;=$E$7,SUM(R21)+1,""))</f>
        <v>2</v>
      </c>
      <c r="S22" s="160">
        <f>IF(R22="","",W21)</f>
        <v>449114.37681159418</v>
      </c>
      <c r="T22" s="173">
        <f t="shared" ref="T22:T85" si="3">IF(R22="","",IPMT($U$11/12,R22,$U$7,-$U$8,$U$9,0))</f>
        <v>0</v>
      </c>
      <c r="U22" s="173">
        <f t="shared" ref="U22:U85" si="4">IF(R22="","",PPMT($U$11/12,R22,$U$7,-$U$8,$U$9,0))</f>
        <v>6604.623188405797</v>
      </c>
      <c r="V22" s="173">
        <f t="shared" ref="V22:V85" si="5">IF(R22="","",SUM(T22:U22))</f>
        <v>6604.623188405797</v>
      </c>
      <c r="W22" s="160">
        <f t="shared" ref="W22:W85" si="6">IF(R22="","",SUM(S22)-SUM(U22))</f>
        <v>442509.75362318836</v>
      </c>
    </row>
    <row r="23" spans="1:23" x14ac:dyDescent="0.25">
      <c r="A23" s="81">
        <f>EDATE(A22,1)</f>
        <v>45839</v>
      </c>
      <c r="B23" s="73">
        <v>3</v>
      </c>
      <c r="C23" s="67">
        <f t="shared" ref="C23:C86" si="7">G22</f>
        <v>954295.24</v>
      </c>
      <c r="D23" s="82">
        <f t="shared" ref="D23:D86" si="8">IPMT($E$17/12,B23-1,$E$7-1,-$C$22,$E$16,0)</f>
        <v>4532.9023900000002</v>
      </c>
      <c r="E23" s="82">
        <f t="shared" ref="E23:E86" si="9">PPMT($E$17/12,B23-1,$E$7-1,-$C$22,$E$16,0)</f>
        <v>0</v>
      </c>
      <c r="F23" s="82">
        <f t="shared" si="1"/>
        <v>4532.9023900000002</v>
      </c>
      <c r="G23" s="82">
        <f t="shared" si="2"/>
        <v>954295.24</v>
      </c>
      <c r="L23" s="85"/>
      <c r="M23" s="85"/>
      <c r="Q23" s="172">
        <f t="shared" ref="Q23:Q86" si="10">IF(R23="","",EDATE(Q22,1))</f>
        <v>45839</v>
      </c>
      <c r="R23" s="157">
        <f t="shared" ref="R23:R86" si="11">IF(R22="","",IF(SUM(R22)+1&lt;=$E$7,SUM(R22)+1,""))</f>
        <v>3</v>
      </c>
      <c r="S23" s="160">
        <f t="shared" ref="S23:S86" si="12">IF(R23="","",W22)</f>
        <v>442509.75362318836</v>
      </c>
      <c r="T23" s="173">
        <f t="shared" si="3"/>
        <v>0</v>
      </c>
      <c r="U23" s="173">
        <f t="shared" si="4"/>
        <v>6604.623188405797</v>
      </c>
      <c r="V23" s="173">
        <f t="shared" si="5"/>
        <v>6604.623188405797</v>
      </c>
      <c r="W23" s="160">
        <f t="shared" si="6"/>
        <v>435905.13043478254</v>
      </c>
    </row>
    <row r="24" spans="1:23" x14ac:dyDescent="0.25">
      <c r="A24" s="81">
        <f t="shared" ref="A24:A87" si="13">EDATE(A23,1)</f>
        <v>45870</v>
      </c>
      <c r="B24" s="73">
        <v>4</v>
      </c>
      <c r="C24" s="67">
        <f t="shared" si="7"/>
        <v>954295.24</v>
      </c>
      <c r="D24" s="82">
        <f t="shared" si="8"/>
        <v>4532.9023900000002</v>
      </c>
      <c r="E24" s="82">
        <f t="shared" si="9"/>
        <v>0</v>
      </c>
      <c r="F24" s="82">
        <f t="shared" si="1"/>
        <v>4532.9023900000002</v>
      </c>
      <c r="G24" s="82">
        <f t="shared" si="2"/>
        <v>954295.24</v>
      </c>
      <c r="L24" s="85"/>
      <c r="M24" s="85"/>
      <c r="Q24" s="172">
        <f t="shared" si="10"/>
        <v>45870</v>
      </c>
      <c r="R24" s="157">
        <f t="shared" si="11"/>
        <v>4</v>
      </c>
      <c r="S24" s="160">
        <f t="shared" si="12"/>
        <v>435905.13043478254</v>
      </c>
      <c r="T24" s="173">
        <f t="shared" si="3"/>
        <v>0</v>
      </c>
      <c r="U24" s="173">
        <f t="shared" si="4"/>
        <v>6604.623188405797</v>
      </c>
      <c r="V24" s="173">
        <f t="shared" si="5"/>
        <v>6604.623188405797</v>
      </c>
      <c r="W24" s="160">
        <f t="shared" si="6"/>
        <v>429300.50724637671</v>
      </c>
    </row>
    <row r="25" spans="1:23" x14ac:dyDescent="0.25">
      <c r="A25" s="81">
        <f t="shared" si="13"/>
        <v>45901</v>
      </c>
      <c r="B25" s="73">
        <v>5</v>
      </c>
      <c r="C25" s="67">
        <f t="shared" si="7"/>
        <v>954295.24</v>
      </c>
      <c r="D25" s="82">
        <f t="shared" si="8"/>
        <v>4532.9023900000002</v>
      </c>
      <c r="E25" s="82">
        <f t="shared" si="9"/>
        <v>0</v>
      </c>
      <c r="F25" s="82">
        <f t="shared" si="1"/>
        <v>4532.9023900000002</v>
      </c>
      <c r="G25" s="82">
        <f t="shared" si="2"/>
        <v>954295.24</v>
      </c>
      <c r="L25" s="85"/>
      <c r="M25" s="85"/>
      <c r="Q25" s="172">
        <f t="shared" si="10"/>
        <v>45901</v>
      </c>
      <c r="R25" s="157">
        <f t="shared" si="11"/>
        <v>5</v>
      </c>
      <c r="S25" s="160">
        <f t="shared" si="12"/>
        <v>429300.50724637671</v>
      </c>
      <c r="T25" s="173">
        <f t="shared" si="3"/>
        <v>0</v>
      </c>
      <c r="U25" s="173">
        <f t="shared" si="4"/>
        <v>6604.623188405797</v>
      </c>
      <c r="V25" s="173">
        <f t="shared" si="5"/>
        <v>6604.623188405797</v>
      </c>
      <c r="W25" s="160">
        <f t="shared" si="6"/>
        <v>422695.88405797089</v>
      </c>
    </row>
    <row r="26" spans="1:23" x14ac:dyDescent="0.25">
      <c r="A26" s="81">
        <f t="shared" si="13"/>
        <v>45931</v>
      </c>
      <c r="B26" s="73">
        <v>6</v>
      </c>
      <c r="C26" s="67">
        <f t="shared" si="7"/>
        <v>954295.24</v>
      </c>
      <c r="D26" s="82">
        <f t="shared" si="8"/>
        <v>4532.9023900000002</v>
      </c>
      <c r="E26" s="82">
        <f t="shared" si="9"/>
        <v>0</v>
      </c>
      <c r="F26" s="82">
        <f t="shared" si="1"/>
        <v>4532.9023900000002</v>
      </c>
      <c r="G26" s="82">
        <f t="shared" si="2"/>
        <v>954295.24</v>
      </c>
      <c r="L26" s="85"/>
      <c r="M26" s="85"/>
      <c r="Q26" s="172">
        <f t="shared" si="10"/>
        <v>45931</v>
      </c>
      <c r="R26" s="157">
        <f t="shared" si="11"/>
        <v>6</v>
      </c>
      <c r="S26" s="160">
        <f t="shared" si="12"/>
        <v>422695.88405797089</v>
      </c>
      <c r="T26" s="173">
        <f t="shared" si="3"/>
        <v>0</v>
      </c>
      <c r="U26" s="173">
        <f t="shared" si="4"/>
        <v>6604.623188405797</v>
      </c>
      <c r="V26" s="173">
        <f t="shared" si="5"/>
        <v>6604.623188405797</v>
      </c>
      <c r="W26" s="160">
        <f t="shared" si="6"/>
        <v>416091.26086956507</v>
      </c>
    </row>
    <row r="27" spans="1:23" x14ac:dyDescent="0.25">
      <c r="A27" s="81">
        <f t="shared" si="13"/>
        <v>45962</v>
      </c>
      <c r="B27" s="73">
        <v>7</v>
      </c>
      <c r="C27" s="67">
        <f t="shared" si="7"/>
        <v>954295.24</v>
      </c>
      <c r="D27" s="82">
        <f t="shared" si="8"/>
        <v>4532.9023900000002</v>
      </c>
      <c r="E27" s="82">
        <f t="shared" si="9"/>
        <v>0</v>
      </c>
      <c r="F27" s="82">
        <f t="shared" si="1"/>
        <v>4532.9023900000002</v>
      </c>
      <c r="G27" s="82">
        <f t="shared" si="2"/>
        <v>954295.24</v>
      </c>
      <c r="L27" s="85"/>
      <c r="M27" s="85"/>
      <c r="Q27" s="172">
        <f t="shared" si="10"/>
        <v>45962</v>
      </c>
      <c r="R27" s="157">
        <f t="shared" si="11"/>
        <v>7</v>
      </c>
      <c r="S27" s="160">
        <f t="shared" si="12"/>
        <v>416091.26086956507</v>
      </c>
      <c r="T27" s="173">
        <f t="shared" si="3"/>
        <v>0</v>
      </c>
      <c r="U27" s="173">
        <f t="shared" si="4"/>
        <v>6604.623188405797</v>
      </c>
      <c r="V27" s="173">
        <f t="shared" si="5"/>
        <v>6604.623188405797</v>
      </c>
      <c r="W27" s="160">
        <f t="shared" si="6"/>
        <v>409486.63768115925</v>
      </c>
    </row>
    <row r="28" spans="1:23" x14ac:dyDescent="0.25">
      <c r="A28" s="81">
        <f>EDATE(A27,1)</f>
        <v>45992</v>
      </c>
      <c r="B28" s="73">
        <v>8</v>
      </c>
      <c r="C28" s="67">
        <f t="shared" si="7"/>
        <v>954295.24</v>
      </c>
      <c r="D28" s="82">
        <f t="shared" si="8"/>
        <v>4532.9023900000002</v>
      </c>
      <c r="E28" s="82">
        <f t="shared" si="9"/>
        <v>0</v>
      </c>
      <c r="F28" s="82">
        <f t="shared" si="1"/>
        <v>4532.9023900000002</v>
      </c>
      <c r="G28" s="82">
        <f t="shared" si="2"/>
        <v>954295.24</v>
      </c>
      <c r="L28" s="85"/>
      <c r="M28" s="85"/>
      <c r="Q28" s="172">
        <f t="shared" si="10"/>
        <v>45992</v>
      </c>
      <c r="R28" s="157">
        <f t="shared" si="11"/>
        <v>8</v>
      </c>
      <c r="S28" s="160">
        <f t="shared" si="12"/>
        <v>409486.63768115925</v>
      </c>
      <c r="T28" s="173">
        <f t="shared" si="3"/>
        <v>0</v>
      </c>
      <c r="U28" s="173">
        <f t="shared" si="4"/>
        <v>6604.623188405797</v>
      </c>
      <c r="V28" s="173">
        <f t="shared" si="5"/>
        <v>6604.623188405797</v>
      </c>
      <c r="W28" s="160">
        <f t="shared" si="6"/>
        <v>402882.01449275343</v>
      </c>
    </row>
    <row r="29" spans="1:23" x14ac:dyDescent="0.25">
      <c r="A29" s="81">
        <f t="shared" si="13"/>
        <v>46023</v>
      </c>
      <c r="B29" s="73">
        <v>9</v>
      </c>
      <c r="C29" s="67">
        <f t="shared" si="7"/>
        <v>954295.24</v>
      </c>
      <c r="D29" s="82">
        <f t="shared" si="8"/>
        <v>4532.9023900000002</v>
      </c>
      <c r="E29" s="82">
        <f t="shared" si="9"/>
        <v>0</v>
      </c>
      <c r="F29" s="82">
        <f t="shared" si="1"/>
        <v>4532.9023900000002</v>
      </c>
      <c r="G29" s="82">
        <f t="shared" si="2"/>
        <v>954295.24</v>
      </c>
      <c r="L29" s="85"/>
      <c r="M29" s="85"/>
      <c r="Q29" s="172">
        <f t="shared" si="10"/>
        <v>46023</v>
      </c>
      <c r="R29" s="157">
        <f t="shared" si="11"/>
        <v>9</v>
      </c>
      <c r="S29" s="160">
        <f t="shared" si="12"/>
        <v>402882.01449275343</v>
      </c>
      <c r="T29" s="173">
        <f t="shared" si="3"/>
        <v>0</v>
      </c>
      <c r="U29" s="173">
        <f t="shared" si="4"/>
        <v>6604.623188405797</v>
      </c>
      <c r="V29" s="173">
        <f t="shared" si="5"/>
        <v>6604.623188405797</v>
      </c>
      <c r="W29" s="160">
        <f t="shared" si="6"/>
        <v>396277.39130434761</v>
      </c>
    </row>
    <row r="30" spans="1:23" x14ac:dyDescent="0.25">
      <c r="A30" s="81">
        <f t="shared" si="13"/>
        <v>46054</v>
      </c>
      <c r="B30" s="73">
        <v>10</v>
      </c>
      <c r="C30" s="67">
        <f t="shared" si="7"/>
        <v>954295.24</v>
      </c>
      <c r="D30" s="82">
        <f t="shared" si="8"/>
        <v>4532.9023900000002</v>
      </c>
      <c r="E30" s="82">
        <f t="shared" si="9"/>
        <v>0</v>
      </c>
      <c r="F30" s="82">
        <f t="shared" si="1"/>
        <v>4532.9023900000002</v>
      </c>
      <c r="G30" s="82">
        <f t="shared" si="2"/>
        <v>954295.24</v>
      </c>
      <c r="Q30" s="172">
        <f t="shared" si="10"/>
        <v>46054</v>
      </c>
      <c r="R30" s="157">
        <f t="shared" si="11"/>
        <v>10</v>
      </c>
      <c r="S30" s="160">
        <f t="shared" si="12"/>
        <v>396277.39130434761</v>
      </c>
      <c r="T30" s="173">
        <f t="shared" si="3"/>
        <v>0</v>
      </c>
      <c r="U30" s="173">
        <f t="shared" si="4"/>
        <v>6604.623188405797</v>
      </c>
      <c r="V30" s="173">
        <f t="shared" si="5"/>
        <v>6604.623188405797</v>
      </c>
      <c r="W30" s="160">
        <f t="shared" si="6"/>
        <v>389672.76811594178</v>
      </c>
    </row>
    <row r="31" spans="1:23" x14ac:dyDescent="0.25">
      <c r="A31" s="81">
        <f t="shared" si="13"/>
        <v>46082</v>
      </c>
      <c r="B31" s="73">
        <v>11</v>
      </c>
      <c r="C31" s="67">
        <f t="shared" si="7"/>
        <v>954295.24</v>
      </c>
      <c r="D31" s="82">
        <f t="shared" si="8"/>
        <v>4532.9023900000002</v>
      </c>
      <c r="E31" s="82">
        <f t="shared" si="9"/>
        <v>0</v>
      </c>
      <c r="F31" s="82">
        <f t="shared" si="1"/>
        <v>4532.9023900000002</v>
      </c>
      <c r="G31" s="82">
        <f t="shared" si="2"/>
        <v>954295.24</v>
      </c>
      <c r="Q31" s="172">
        <f t="shared" si="10"/>
        <v>46082</v>
      </c>
      <c r="R31" s="157">
        <f t="shared" si="11"/>
        <v>11</v>
      </c>
      <c r="S31" s="160">
        <f t="shared" si="12"/>
        <v>389672.76811594178</v>
      </c>
      <c r="T31" s="173">
        <f t="shared" si="3"/>
        <v>0</v>
      </c>
      <c r="U31" s="173">
        <f t="shared" si="4"/>
        <v>6604.623188405797</v>
      </c>
      <c r="V31" s="173">
        <f t="shared" si="5"/>
        <v>6604.623188405797</v>
      </c>
      <c r="W31" s="160">
        <f t="shared" si="6"/>
        <v>383068.14492753596</v>
      </c>
    </row>
    <row r="32" spans="1:23" x14ac:dyDescent="0.25">
      <c r="A32" s="81">
        <f t="shared" si="13"/>
        <v>46113</v>
      </c>
      <c r="B32" s="73">
        <v>12</v>
      </c>
      <c r="C32" s="67">
        <f t="shared" si="7"/>
        <v>954295.24</v>
      </c>
      <c r="D32" s="82">
        <f t="shared" si="8"/>
        <v>4532.9023900000002</v>
      </c>
      <c r="E32" s="82">
        <f t="shared" si="9"/>
        <v>0</v>
      </c>
      <c r="F32" s="82">
        <f t="shared" si="1"/>
        <v>4532.9023900000002</v>
      </c>
      <c r="G32" s="82">
        <f t="shared" si="2"/>
        <v>954295.24</v>
      </c>
      <c r="Q32" s="172">
        <f t="shared" si="10"/>
        <v>46113</v>
      </c>
      <c r="R32" s="157">
        <f t="shared" si="11"/>
        <v>12</v>
      </c>
      <c r="S32" s="160">
        <f t="shared" si="12"/>
        <v>383068.14492753596</v>
      </c>
      <c r="T32" s="173">
        <f t="shared" si="3"/>
        <v>0</v>
      </c>
      <c r="U32" s="173">
        <f t="shared" si="4"/>
        <v>6604.623188405797</v>
      </c>
      <c r="V32" s="173">
        <f t="shared" si="5"/>
        <v>6604.623188405797</v>
      </c>
      <c r="W32" s="160">
        <f t="shared" si="6"/>
        <v>376463.52173913014</v>
      </c>
    </row>
    <row r="33" spans="1:23" x14ac:dyDescent="0.25">
      <c r="A33" s="81">
        <f t="shared" si="13"/>
        <v>46143</v>
      </c>
      <c r="B33" s="73">
        <v>13</v>
      </c>
      <c r="C33" s="67">
        <f t="shared" si="7"/>
        <v>954295.24</v>
      </c>
      <c r="D33" s="82">
        <f t="shared" si="8"/>
        <v>4532.9023900000002</v>
      </c>
      <c r="E33" s="82">
        <f t="shared" si="9"/>
        <v>0</v>
      </c>
      <c r="F33" s="82">
        <f t="shared" si="1"/>
        <v>4532.9023900000002</v>
      </c>
      <c r="G33" s="82">
        <f t="shared" si="2"/>
        <v>954295.24</v>
      </c>
      <c r="Q33" s="172">
        <f t="shared" si="10"/>
        <v>46143</v>
      </c>
      <c r="R33" s="157">
        <f t="shared" si="11"/>
        <v>13</v>
      </c>
      <c r="S33" s="160">
        <f t="shared" si="12"/>
        <v>376463.52173913014</v>
      </c>
      <c r="T33" s="173">
        <f t="shared" si="3"/>
        <v>0</v>
      </c>
      <c r="U33" s="173">
        <f t="shared" si="4"/>
        <v>6604.623188405797</v>
      </c>
      <c r="V33" s="173">
        <f t="shared" si="5"/>
        <v>6604.623188405797</v>
      </c>
      <c r="W33" s="160">
        <f t="shared" si="6"/>
        <v>369858.89855072432</v>
      </c>
    </row>
    <row r="34" spans="1:23" x14ac:dyDescent="0.25">
      <c r="A34" s="81">
        <f t="shared" si="13"/>
        <v>46174</v>
      </c>
      <c r="B34" s="73">
        <v>14</v>
      </c>
      <c r="C34" s="67">
        <f t="shared" si="7"/>
        <v>954295.24</v>
      </c>
      <c r="D34" s="82">
        <f t="shared" si="8"/>
        <v>4532.9023900000002</v>
      </c>
      <c r="E34" s="82">
        <f t="shared" si="9"/>
        <v>0</v>
      </c>
      <c r="F34" s="82">
        <f t="shared" si="1"/>
        <v>4532.9023900000002</v>
      </c>
      <c r="G34" s="82">
        <f t="shared" si="2"/>
        <v>954295.24</v>
      </c>
      <c r="Q34" s="172">
        <f t="shared" si="10"/>
        <v>46174</v>
      </c>
      <c r="R34" s="157">
        <f t="shared" si="11"/>
        <v>14</v>
      </c>
      <c r="S34" s="160">
        <f t="shared" si="12"/>
        <v>369858.89855072432</v>
      </c>
      <c r="T34" s="173">
        <f t="shared" si="3"/>
        <v>0</v>
      </c>
      <c r="U34" s="173">
        <f t="shared" si="4"/>
        <v>6604.623188405797</v>
      </c>
      <c r="V34" s="173">
        <f t="shared" si="5"/>
        <v>6604.623188405797</v>
      </c>
      <c r="W34" s="160">
        <f t="shared" si="6"/>
        <v>363254.2753623185</v>
      </c>
    </row>
    <row r="35" spans="1:23" x14ac:dyDescent="0.25">
      <c r="A35" s="81">
        <f t="shared" si="13"/>
        <v>46204</v>
      </c>
      <c r="B35" s="73">
        <v>15</v>
      </c>
      <c r="C35" s="67">
        <f t="shared" si="7"/>
        <v>954295.24</v>
      </c>
      <c r="D35" s="82">
        <f t="shared" si="8"/>
        <v>4532.9023900000002</v>
      </c>
      <c r="E35" s="82">
        <f t="shared" si="9"/>
        <v>0</v>
      </c>
      <c r="F35" s="82">
        <f t="shared" si="1"/>
        <v>4532.9023900000002</v>
      </c>
      <c r="G35" s="82">
        <f t="shared" si="2"/>
        <v>954295.24</v>
      </c>
      <c r="Q35" s="172">
        <f t="shared" si="10"/>
        <v>46204</v>
      </c>
      <c r="R35" s="157">
        <f t="shared" si="11"/>
        <v>15</v>
      </c>
      <c r="S35" s="160">
        <f t="shared" si="12"/>
        <v>363254.2753623185</v>
      </c>
      <c r="T35" s="173">
        <f t="shared" si="3"/>
        <v>0</v>
      </c>
      <c r="U35" s="173">
        <f t="shared" si="4"/>
        <v>6604.623188405797</v>
      </c>
      <c r="V35" s="173">
        <f t="shared" si="5"/>
        <v>6604.623188405797</v>
      </c>
      <c r="W35" s="160">
        <f t="shared" si="6"/>
        <v>356649.65217391268</v>
      </c>
    </row>
    <row r="36" spans="1:23" x14ac:dyDescent="0.25">
      <c r="A36" s="81">
        <f t="shared" si="13"/>
        <v>46235</v>
      </c>
      <c r="B36" s="73">
        <v>16</v>
      </c>
      <c r="C36" s="67">
        <f t="shared" si="7"/>
        <v>954295.24</v>
      </c>
      <c r="D36" s="82">
        <f t="shared" si="8"/>
        <v>4532.9023900000002</v>
      </c>
      <c r="E36" s="82">
        <f t="shared" si="9"/>
        <v>0</v>
      </c>
      <c r="F36" s="82">
        <f t="shared" si="1"/>
        <v>4532.9023900000002</v>
      </c>
      <c r="G36" s="82">
        <f t="shared" si="2"/>
        <v>954295.24</v>
      </c>
      <c r="Q36" s="172">
        <f t="shared" si="10"/>
        <v>46235</v>
      </c>
      <c r="R36" s="157">
        <f t="shared" si="11"/>
        <v>16</v>
      </c>
      <c r="S36" s="160">
        <f t="shared" si="12"/>
        <v>356649.65217391268</v>
      </c>
      <c r="T36" s="173">
        <f t="shared" si="3"/>
        <v>0</v>
      </c>
      <c r="U36" s="173">
        <f t="shared" si="4"/>
        <v>6604.623188405797</v>
      </c>
      <c r="V36" s="173">
        <f t="shared" si="5"/>
        <v>6604.623188405797</v>
      </c>
      <c r="W36" s="160">
        <f t="shared" si="6"/>
        <v>350045.02898550685</v>
      </c>
    </row>
    <row r="37" spans="1:23" x14ac:dyDescent="0.25">
      <c r="A37" s="81">
        <f t="shared" si="13"/>
        <v>46266</v>
      </c>
      <c r="B37" s="73">
        <v>17</v>
      </c>
      <c r="C37" s="67">
        <f t="shared" si="7"/>
        <v>954295.24</v>
      </c>
      <c r="D37" s="82">
        <f t="shared" si="8"/>
        <v>4532.9023900000002</v>
      </c>
      <c r="E37" s="82">
        <f t="shared" si="9"/>
        <v>0</v>
      </c>
      <c r="F37" s="82">
        <f t="shared" si="1"/>
        <v>4532.9023900000002</v>
      </c>
      <c r="G37" s="82">
        <f t="shared" si="2"/>
        <v>954295.24</v>
      </c>
      <c r="Q37" s="172">
        <f t="shared" si="10"/>
        <v>46266</v>
      </c>
      <c r="R37" s="157">
        <f t="shared" si="11"/>
        <v>17</v>
      </c>
      <c r="S37" s="160">
        <f t="shared" si="12"/>
        <v>350045.02898550685</v>
      </c>
      <c r="T37" s="173">
        <f t="shared" si="3"/>
        <v>0</v>
      </c>
      <c r="U37" s="173">
        <f t="shared" si="4"/>
        <v>6604.623188405797</v>
      </c>
      <c r="V37" s="173">
        <f t="shared" si="5"/>
        <v>6604.623188405797</v>
      </c>
      <c r="W37" s="160">
        <f t="shared" si="6"/>
        <v>343440.40579710103</v>
      </c>
    </row>
    <row r="38" spans="1:23" x14ac:dyDescent="0.25">
      <c r="A38" s="81">
        <f t="shared" si="13"/>
        <v>46296</v>
      </c>
      <c r="B38" s="73">
        <v>18</v>
      </c>
      <c r="C38" s="67">
        <f t="shared" si="7"/>
        <v>954295.24</v>
      </c>
      <c r="D38" s="82">
        <f t="shared" si="8"/>
        <v>4532.9023900000002</v>
      </c>
      <c r="E38" s="82">
        <f t="shared" si="9"/>
        <v>0</v>
      </c>
      <c r="F38" s="82">
        <f t="shared" si="1"/>
        <v>4532.9023900000002</v>
      </c>
      <c r="G38" s="82">
        <f t="shared" si="2"/>
        <v>954295.24</v>
      </c>
      <c r="Q38" s="172">
        <f t="shared" si="10"/>
        <v>46296</v>
      </c>
      <c r="R38" s="157">
        <f t="shared" si="11"/>
        <v>18</v>
      </c>
      <c r="S38" s="160">
        <f t="shared" si="12"/>
        <v>343440.40579710103</v>
      </c>
      <c r="T38" s="173">
        <f t="shared" si="3"/>
        <v>0</v>
      </c>
      <c r="U38" s="173">
        <f t="shared" si="4"/>
        <v>6604.623188405797</v>
      </c>
      <c r="V38" s="173">
        <f t="shared" si="5"/>
        <v>6604.623188405797</v>
      </c>
      <c r="W38" s="160">
        <f t="shared" si="6"/>
        <v>336835.78260869521</v>
      </c>
    </row>
    <row r="39" spans="1:23" x14ac:dyDescent="0.25">
      <c r="A39" s="81">
        <f t="shared" si="13"/>
        <v>46327</v>
      </c>
      <c r="B39" s="73">
        <v>19</v>
      </c>
      <c r="C39" s="67">
        <f t="shared" si="7"/>
        <v>954295.24</v>
      </c>
      <c r="D39" s="82">
        <f t="shared" si="8"/>
        <v>4532.9023900000002</v>
      </c>
      <c r="E39" s="82">
        <f t="shared" si="9"/>
        <v>0</v>
      </c>
      <c r="F39" s="82">
        <f t="shared" si="1"/>
        <v>4532.9023900000002</v>
      </c>
      <c r="G39" s="82">
        <f t="shared" si="2"/>
        <v>954295.24</v>
      </c>
      <c r="Q39" s="172">
        <f t="shared" si="10"/>
        <v>46327</v>
      </c>
      <c r="R39" s="157">
        <f t="shared" si="11"/>
        <v>19</v>
      </c>
      <c r="S39" s="160">
        <f t="shared" si="12"/>
        <v>336835.78260869521</v>
      </c>
      <c r="T39" s="173">
        <f t="shared" si="3"/>
        <v>0</v>
      </c>
      <c r="U39" s="173">
        <f t="shared" si="4"/>
        <v>6604.623188405797</v>
      </c>
      <c r="V39" s="173">
        <f t="shared" si="5"/>
        <v>6604.623188405797</v>
      </c>
      <c r="W39" s="160">
        <f t="shared" si="6"/>
        <v>330231.15942028939</v>
      </c>
    </row>
    <row r="40" spans="1:23" x14ac:dyDescent="0.25">
      <c r="A40" s="81">
        <f t="shared" si="13"/>
        <v>46357</v>
      </c>
      <c r="B40" s="73">
        <v>20</v>
      </c>
      <c r="C40" s="67">
        <f t="shared" si="7"/>
        <v>954295.24</v>
      </c>
      <c r="D40" s="82">
        <f t="shared" si="8"/>
        <v>4532.9023900000002</v>
      </c>
      <c r="E40" s="82">
        <f t="shared" si="9"/>
        <v>0</v>
      </c>
      <c r="F40" s="82">
        <f t="shared" si="1"/>
        <v>4532.9023900000002</v>
      </c>
      <c r="G40" s="82">
        <f t="shared" si="2"/>
        <v>954295.24</v>
      </c>
      <c r="Q40" s="172">
        <f t="shared" si="10"/>
        <v>46357</v>
      </c>
      <c r="R40" s="157">
        <f t="shared" si="11"/>
        <v>20</v>
      </c>
      <c r="S40" s="160">
        <f t="shared" si="12"/>
        <v>330231.15942028939</v>
      </c>
      <c r="T40" s="173">
        <f t="shared" si="3"/>
        <v>0</v>
      </c>
      <c r="U40" s="173">
        <f t="shared" si="4"/>
        <v>6604.623188405797</v>
      </c>
      <c r="V40" s="173">
        <f t="shared" si="5"/>
        <v>6604.623188405797</v>
      </c>
      <c r="W40" s="160">
        <f t="shared" si="6"/>
        <v>323626.53623188357</v>
      </c>
    </row>
    <row r="41" spans="1:23" x14ac:dyDescent="0.25">
      <c r="A41" s="81">
        <f t="shared" si="13"/>
        <v>46388</v>
      </c>
      <c r="B41" s="73">
        <v>21</v>
      </c>
      <c r="C41" s="67">
        <f t="shared" si="7"/>
        <v>954295.24</v>
      </c>
      <c r="D41" s="82">
        <f t="shared" si="8"/>
        <v>4532.9023900000002</v>
      </c>
      <c r="E41" s="82">
        <f t="shared" si="9"/>
        <v>0</v>
      </c>
      <c r="F41" s="82">
        <f t="shared" si="1"/>
        <v>4532.9023900000002</v>
      </c>
      <c r="G41" s="82">
        <f t="shared" si="2"/>
        <v>954295.24</v>
      </c>
      <c r="Q41" s="172">
        <f t="shared" si="10"/>
        <v>46388</v>
      </c>
      <c r="R41" s="157">
        <f t="shared" si="11"/>
        <v>21</v>
      </c>
      <c r="S41" s="160">
        <f t="shared" si="12"/>
        <v>323626.53623188357</v>
      </c>
      <c r="T41" s="173">
        <f t="shared" si="3"/>
        <v>0</v>
      </c>
      <c r="U41" s="173">
        <f t="shared" si="4"/>
        <v>6604.623188405797</v>
      </c>
      <c r="V41" s="173">
        <f t="shared" si="5"/>
        <v>6604.623188405797</v>
      </c>
      <c r="W41" s="160">
        <f t="shared" si="6"/>
        <v>317021.91304347775</v>
      </c>
    </row>
    <row r="42" spans="1:23" x14ac:dyDescent="0.25">
      <c r="A42" s="81">
        <f t="shared" si="13"/>
        <v>46419</v>
      </c>
      <c r="B42" s="73">
        <v>22</v>
      </c>
      <c r="C42" s="67">
        <f t="shared" si="7"/>
        <v>954295.24</v>
      </c>
      <c r="D42" s="82">
        <f t="shared" si="8"/>
        <v>4532.9023900000002</v>
      </c>
      <c r="E42" s="82">
        <f t="shared" si="9"/>
        <v>0</v>
      </c>
      <c r="F42" s="82">
        <f t="shared" si="1"/>
        <v>4532.9023900000002</v>
      </c>
      <c r="G42" s="82">
        <f t="shared" si="2"/>
        <v>954295.24</v>
      </c>
      <c r="Q42" s="172">
        <f t="shared" si="10"/>
        <v>46419</v>
      </c>
      <c r="R42" s="157">
        <f t="shared" si="11"/>
        <v>22</v>
      </c>
      <c r="S42" s="160">
        <f t="shared" si="12"/>
        <v>317021.91304347775</v>
      </c>
      <c r="T42" s="173">
        <f t="shared" si="3"/>
        <v>0</v>
      </c>
      <c r="U42" s="173">
        <f t="shared" si="4"/>
        <v>6604.623188405797</v>
      </c>
      <c r="V42" s="173">
        <f t="shared" si="5"/>
        <v>6604.623188405797</v>
      </c>
      <c r="W42" s="160">
        <f t="shared" si="6"/>
        <v>310417.28985507193</v>
      </c>
    </row>
    <row r="43" spans="1:23" x14ac:dyDescent="0.25">
      <c r="A43" s="81">
        <f t="shared" si="13"/>
        <v>46447</v>
      </c>
      <c r="B43" s="73">
        <v>23</v>
      </c>
      <c r="C43" s="67">
        <f t="shared" si="7"/>
        <v>954295.24</v>
      </c>
      <c r="D43" s="82">
        <f t="shared" si="8"/>
        <v>4532.9023900000002</v>
      </c>
      <c r="E43" s="82">
        <f t="shared" si="9"/>
        <v>0</v>
      </c>
      <c r="F43" s="82">
        <f t="shared" si="1"/>
        <v>4532.9023900000002</v>
      </c>
      <c r="G43" s="82">
        <f t="shared" si="2"/>
        <v>954295.24</v>
      </c>
      <c r="Q43" s="172">
        <f t="shared" si="10"/>
        <v>46447</v>
      </c>
      <c r="R43" s="157">
        <f t="shared" si="11"/>
        <v>23</v>
      </c>
      <c r="S43" s="160">
        <f t="shared" si="12"/>
        <v>310417.28985507193</v>
      </c>
      <c r="T43" s="173">
        <f t="shared" si="3"/>
        <v>0</v>
      </c>
      <c r="U43" s="173">
        <f t="shared" si="4"/>
        <v>6604.623188405797</v>
      </c>
      <c r="V43" s="173">
        <f t="shared" si="5"/>
        <v>6604.623188405797</v>
      </c>
      <c r="W43" s="160">
        <f t="shared" si="6"/>
        <v>303812.6666666661</v>
      </c>
    </row>
    <row r="44" spans="1:23" x14ac:dyDescent="0.25">
      <c r="A44" s="81">
        <f t="shared" si="13"/>
        <v>46478</v>
      </c>
      <c r="B44" s="73">
        <v>24</v>
      </c>
      <c r="C44" s="67">
        <f t="shared" si="7"/>
        <v>954295.24</v>
      </c>
      <c r="D44" s="82">
        <f t="shared" si="8"/>
        <v>4532.9023900000002</v>
      </c>
      <c r="E44" s="82">
        <f t="shared" si="9"/>
        <v>0</v>
      </c>
      <c r="F44" s="82">
        <f t="shared" si="1"/>
        <v>4532.9023900000002</v>
      </c>
      <c r="G44" s="82">
        <f t="shared" si="2"/>
        <v>954295.24</v>
      </c>
      <c r="Q44" s="172">
        <f t="shared" si="10"/>
        <v>46478</v>
      </c>
      <c r="R44" s="157">
        <f t="shared" si="11"/>
        <v>24</v>
      </c>
      <c r="S44" s="160">
        <f t="shared" si="12"/>
        <v>303812.6666666661</v>
      </c>
      <c r="T44" s="173">
        <f t="shared" si="3"/>
        <v>0</v>
      </c>
      <c r="U44" s="173">
        <f t="shared" si="4"/>
        <v>6604.623188405797</v>
      </c>
      <c r="V44" s="173">
        <f t="shared" si="5"/>
        <v>6604.623188405797</v>
      </c>
      <c r="W44" s="160">
        <f t="shared" si="6"/>
        <v>297208.04347826028</v>
      </c>
    </row>
    <row r="45" spans="1:23" x14ac:dyDescent="0.25">
      <c r="A45" s="81">
        <f t="shared" si="13"/>
        <v>46508</v>
      </c>
      <c r="B45" s="73">
        <v>25</v>
      </c>
      <c r="C45" s="67">
        <f t="shared" si="7"/>
        <v>954295.24</v>
      </c>
      <c r="D45" s="82">
        <f t="shared" si="8"/>
        <v>4532.9023900000002</v>
      </c>
      <c r="E45" s="82">
        <f t="shared" si="9"/>
        <v>0</v>
      </c>
      <c r="F45" s="82">
        <f t="shared" si="1"/>
        <v>4532.9023900000002</v>
      </c>
      <c r="G45" s="82">
        <f t="shared" si="2"/>
        <v>954295.24</v>
      </c>
      <c r="Q45" s="172">
        <f t="shared" si="10"/>
        <v>46508</v>
      </c>
      <c r="R45" s="157">
        <f t="shared" si="11"/>
        <v>25</v>
      </c>
      <c r="S45" s="160">
        <f t="shared" si="12"/>
        <v>297208.04347826028</v>
      </c>
      <c r="T45" s="173">
        <f t="shared" si="3"/>
        <v>0</v>
      </c>
      <c r="U45" s="173">
        <f t="shared" si="4"/>
        <v>6604.623188405797</v>
      </c>
      <c r="V45" s="173">
        <f t="shared" si="5"/>
        <v>6604.623188405797</v>
      </c>
      <c r="W45" s="160">
        <f t="shared" si="6"/>
        <v>290603.42028985446</v>
      </c>
    </row>
    <row r="46" spans="1:23" x14ac:dyDescent="0.25">
      <c r="A46" s="81">
        <f t="shared" si="13"/>
        <v>46539</v>
      </c>
      <c r="B46" s="73">
        <v>26</v>
      </c>
      <c r="C46" s="67">
        <f t="shared" si="7"/>
        <v>954295.24</v>
      </c>
      <c r="D46" s="82">
        <f t="shared" si="8"/>
        <v>4532.9023900000002</v>
      </c>
      <c r="E46" s="82">
        <f t="shared" si="9"/>
        <v>0</v>
      </c>
      <c r="F46" s="82">
        <f t="shared" si="1"/>
        <v>4532.9023900000002</v>
      </c>
      <c r="G46" s="82">
        <f t="shared" si="2"/>
        <v>954295.24</v>
      </c>
      <c r="Q46" s="172">
        <f t="shared" si="10"/>
        <v>46539</v>
      </c>
      <c r="R46" s="157">
        <f t="shared" si="11"/>
        <v>26</v>
      </c>
      <c r="S46" s="160">
        <f t="shared" si="12"/>
        <v>290603.42028985446</v>
      </c>
      <c r="T46" s="173">
        <f t="shared" si="3"/>
        <v>0</v>
      </c>
      <c r="U46" s="173">
        <f t="shared" si="4"/>
        <v>6604.623188405797</v>
      </c>
      <c r="V46" s="173">
        <f t="shared" si="5"/>
        <v>6604.623188405797</v>
      </c>
      <c r="W46" s="160">
        <f t="shared" si="6"/>
        <v>283998.79710144864</v>
      </c>
    </row>
    <row r="47" spans="1:23" x14ac:dyDescent="0.25">
      <c r="A47" s="81">
        <f t="shared" si="13"/>
        <v>46569</v>
      </c>
      <c r="B47" s="73">
        <v>27</v>
      </c>
      <c r="C47" s="67">
        <f t="shared" si="7"/>
        <v>954295.24</v>
      </c>
      <c r="D47" s="82">
        <f t="shared" si="8"/>
        <v>4532.9023900000002</v>
      </c>
      <c r="E47" s="82">
        <f t="shared" si="9"/>
        <v>0</v>
      </c>
      <c r="F47" s="82">
        <f t="shared" si="1"/>
        <v>4532.9023900000002</v>
      </c>
      <c r="G47" s="82">
        <f t="shared" si="2"/>
        <v>954295.24</v>
      </c>
      <c r="Q47" s="172">
        <f t="shared" si="10"/>
        <v>46569</v>
      </c>
      <c r="R47" s="157">
        <f t="shared" si="11"/>
        <v>27</v>
      </c>
      <c r="S47" s="160">
        <f t="shared" si="12"/>
        <v>283998.79710144864</v>
      </c>
      <c r="T47" s="173">
        <f t="shared" si="3"/>
        <v>0</v>
      </c>
      <c r="U47" s="173">
        <f t="shared" si="4"/>
        <v>6604.623188405797</v>
      </c>
      <c r="V47" s="173">
        <f t="shared" si="5"/>
        <v>6604.623188405797</v>
      </c>
      <c r="W47" s="160">
        <f t="shared" si="6"/>
        <v>277394.17391304282</v>
      </c>
    </row>
    <row r="48" spans="1:23" x14ac:dyDescent="0.25">
      <c r="A48" s="81">
        <f t="shared" si="13"/>
        <v>46600</v>
      </c>
      <c r="B48" s="73">
        <v>28</v>
      </c>
      <c r="C48" s="67">
        <f t="shared" si="7"/>
        <v>954295.24</v>
      </c>
      <c r="D48" s="82">
        <f t="shared" si="8"/>
        <v>4532.9023900000002</v>
      </c>
      <c r="E48" s="82">
        <f t="shared" si="9"/>
        <v>0</v>
      </c>
      <c r="F48" s="82">
        <f t="shared" si="1"/>
        <v>4532.9023900000002</v>
      </c>
      <c r="G48" s="82">
        <f t="shared" si="2"/>
        <v>954295.24</v>
      </c>
      <c r="Q48" s="172">
        <f t="shared" si="10"/>
        <v>46600</v>
      </c>
      <c r="R48" s="157">
        <f t="shared" si="11"/>
        <v>28</v>
      </c>
      <c r="S48" s="160">
        <f t="shared" si="12"/>
        <v>277394.17391304282</v>
      </c>
      <c r="T48" s="173">
        <f t="shared" si="3"/>
        <v>0</v>
      </c>
      <c r="U48" s="173">
        <f t="shared" si="4"/>
        <v>6604.623188405797</v>
      </c>
      <c r="V48" s="173">
        <f t="shared" si="5"/>
        <v>6604.623188405797</v>
      </c>
      <c r="W48" s="160">
        <f t="shared" si="6"/>
        <v>270789.550724637</v>
      </c>
    </row>
    <row r="49" spans="1:23" x14ac:dyDescent="0.25">
      <c r="A49" s="81">
        <f t="shared" si="13"/>
        <v>46631</v>
      </c>
      <c r="B49" s="73">
        <v>29</v>
      </c>
      <c r="C49" s="67">
        <f t="shared" si="7"/>
        <v>954295.24</v>
      </c>
      <c r="D49" s="82">
        <f t="shared" si="8"/>
        <v>4532.9023900000002</v>
      </c>
      <c r="E49" s="82">
        <f t="shared" si="9"/>
        <v>0</v>
      </c>
      <c r="F49" s="82">
        <f t="shared" si="1"/>
        <v>4532.9023900000002</v>
      </c>
      <c r="G49" s="82">
        <f t="shared" si="2"/>
        <v>954295.24</v>
      </c>
      <c r="Q49" s="172">
        <f t="shared" si="10"/>
        <v>46631</v>
      </c>
      <c r="R49" s="157">
        <f t="shared" si="11"/>
        <v>29</v>
      </c>
      <c r="S49" s="160">
        <f t="shared" si="12"/>
        <v>270789.550724637</v>
      </c>
      <c r="T49" s="173">
        <f t="shared" si="3"/>
        <v>0</v>
      </c>
      <c r="U49" s="173">
        <f t="shared" si="4"/>
        <v>6604.623188405797</v>
      </c>
      <c r="V49" s="173">
        <f t="shared" si="5"/>
        <v>6604.623188405797</v>
      </c>
      <c r="W49" s="160">
        <f t="shared" si="6"/>
        <v>264184.92753623117</v>
      </c>
    </row>
    <row r="50" spans="1:23" x14ac:dyDescent="0.25">
      <c r="A50" s="81">
        <f t="shared" si="13"/>
        <v>46661</v>
      </c>
      <c r="B50" s="73">
        <v>30</v>
      </c>
      <c r="C50" s="67">
        <f t="shared" si="7"/>
        <v>954295.24</v>
      </c>
      <c r="D50" s="82">
        <f t="shared" si="8"/>
        <v>4532.9023900000002</v>
      </c>
      <c r="E50" s="82">
        <f t="shared" si="9"/>
        <v>0</v>
      </c>
      <c r="F50" s="82">
        <f t="shared" si="1"/>
        <v>4532.9023900000002</v>
      </c>
      <c r="G50" s="82">
        <f t="shared" si="2"/>
        <v>954295.24</v>
      </c>
      <c r="Q50" s="172">
        <f t="shared" si="10"/>
        <v>46661</v>
      </c>
      <c r="R50" s="157">
        <f t="shared" si="11"/>
        <v>30</v>
      </c>
      <c r="S50" s="160">
        <f t="shared" si="12"/>
        <v>264184.92753623117</v>
      </c>
      <c r="T50" s="173">
        <f t="shared" si="3"/>
        <v>0</v>
      </c>
      <c r="U50" s="173">
        <f t="shared" si="4"/>
        <v>6604.623188405797</v>
      </c>
      <c r="V50" s="173">
        <f t="shared" si="5"/>
        <v>6604.623188405797</v>
      </c>
      <c r="W50" s="160">
        <f t="shared" si="6"/>
        <v>257580.30434782538</v>
      </c>
    </row>
    <row r="51" spans="1:23" x14ac:dyDescent="0.25">
      <c r="A51" s="81">
        <f t="shared" si="13"/>
        <v>46692</v>
      </c>
      <c r="B51" s="73">
        <v>31</v>
      </c>
      <c r="C51" s="67">
        <f t="shared" si="7"/>
        <v>954295.24</v>
      </c>
      <c r="D51" s="82">
        <f t="shared" si="8"/>
        <v>4532.9023900000002</v>
      </c>
      <c r="E51" s="82">
        <f t="shared" si="9"/>
        <v>0</v>
      </c>
      <c r="F51" s="82">
        <f t="shared" si="1"/>
        <v>4532.9023900000002</v>
      </c>
      <c r="G51" s="82">
        <f t="shared" si="2"/>
        <v>954295.24</v>
      </c>
      <c r="Q51" s="172">
        <f t="shared" si="10"/>
        <v>46692</v>
      </c>
      <c r="R51" s="157">
        <f t="shared" si="11"/>
        <v>31</v>
      </c>
      <c r="S51" s="160">
        <f t="shared" si="12"/>
        <v>257580.30434782538</v>
      </c>
      <c r="T51" s="173">
        <f t="shared" si="3"/>
        <v>0</v>
      </c>
      <c r="U51" s="173">
        <f t="shared" si="4"/>
        <v>6604.623188405797</v>
      </c>
      <c r="V51" s="173">
        <f t="shared" si="5"/>
        <v>6604.623188405797</v>
      </c>
      <c r="W51" s="160">
        <f t="shared" si="6"/>
        <v>250975.68115941959</v>
      </c>
    </row>
    <row r="52" spans="1:23" x14ac:dyDescent="0.25">
      <c r="A52" s="81">
        <f t="shared" si="13"/>
        <v>46722</v>
      </c>
      <c r="B52" s="73">
        <v>32</v>
      </c>
      <c r="C52" s="67">
        <f t="shared" si="7"/>
        <v>954295.24</v>
      </c>
      <c r="D52" s="82">
        <f t="shared" si="8"/>
        <v>4532.9023900000002</v>
      </c>
      <c r="E52" s="82">
        <f t="shared" si="9"/>
        <v>0</v>
      </c>
      <c r="F52" s="82">
        <f t="shared" si="1"/>
        <v>4532.9023900000002</v>
      </c>
      <c r="G52" s="82">
        <f t="shared" si="2"/>
        <v>954295.24</v>
      </c>
      <c r="Q52" s="172">
        <f t="shared" si="10"/>
        <v>46722</v>
      </c>
      <c r="R52" s="157">
        <f t="shared" si="11"/>
        <v>32</v>
      </c>
      <c r="S52" s="160">
        <f t="shared" si="12"/>
        <v>250975.68115941959</v>
      </c>
      <c r="T52" s="173">
        <f t="shared" si="3"/>
        <v>0</v>
      </c>
      <c r="U52" s="173">
        <f t="shared" si="4"/>
        <v>6604.623188405797</v>
      </c>
      <c r="V52" s="173">
        <f t="shared" si="5"/>
        <v>6604.623188405797</v>
      </c>
      <c r="W52" s="160">
        <f t="shared" si="6"/>
        <v>244371.0579710138</v>
      </c>
    </row>
    <row r="53" spans="1:23" x14ac:dyDescent="0.25">
      <c r="A53" s="81">
        <f t="shared" si="13"/>
        <v>46753</v>
      </c>
      <c r="B53" s="73">
        <v>33</v>
      </c>
      <c r="C53" s="67">
        <f t="shared" si="7"/>
        <v>954295.24</v>
      </c>
      <c r="D53" s="82">
        <f t="shared" si="8"/>
        <v>4532.9023900000002</v>
      </c>
      <c r="E53" s="82">
        <f t="shared" si="9"/>
        <v>0</v>
      </c>
      <c r="F53" s="82">
        <f t="shared" si="1"/>
        <v>4532.9023900000002</v>
      </c>
      <c r="G53" s="82">
        <f t="shared" si="2"/>
        <v>954295.24</v>
      </c>
      <c r="Q53" s="172">
        <f t="shared" si="10"/>
        <v>46753</v>
      </c>
      <c r="R53" s="157">
        <f t="shared" si="11"/>
        <v>33</v>
      </c>
      <c r="S53" s="160">
        <f t="shared" si="12"/>
        <v>244371.0579710138</v>
      </c>
      <c r="T53" s="173">
        <f t="shared" si="3"/>
        <v>0</v>
      </c>
      <c r="U53" s="173">
        <f t="shared" si="4"/>
        <v>6604.623188405797</v>
      </c>
      <c r="V53" s="173">
        <f t="shared" si="5"/>
        <v>6604.623188405797</v>
      </c>
      <c r="W53" s="160">
        <f t="shared" si="6"/>
        <v>237766.434782608</v>
      </c>
    </row>
    <row r="54" spans="1:23" x14ac:dyDescent="0.25">
      <c r="A54" s="81">
        <f t="shared" si="13"/>
        <v>46784</v>
      </c>
      <c r="B54" s="73">
        <v>34</v>
      </c>
      <c r="C54" s="67">
        <f t="shared" si="7"/>
        <v>954295.24</v>
      </c>
      <c r="D54" s="82">
        <f t="shared" si="8"/>
        <v>4532.9023900000002</v>
      </c>
      <c r="E54" s="82">
        <f t="shared" si="9"/>
        <v>0</v>
      </c>
      <c r="F54" s="82">
        <f t="shared" si="1"/>
        <v>4532.9023900000002</v>
      </c>
      <c r="G54" s="82">
        <f t="shared" si="2"/>
        <v>954295.24</v>
      </c>
      <c r="Q54" s="172">
        <f t="shared" si="10"/>
        <v>46784</v>
      </c>
      <c r="R54" s="157">
        <f t="shared" si="11"/>
        <v>34</v>
      </c>
      <c r="S54" s="160">
        <f t="shared" si="12"/>
        <v>237766.434782608</v>
      </c>
      <c r="T54" s="173">
        <f t="shared" si="3"/>
        <v>0</v>
      </c>
      <c r="U54" s="173">
        <f t="shared" si="4"/>
        <v>6604.623188405797</v>
      </c>
      <c r="V54" s="173">
        <f t="shared" si="5"/>
        <v>6604.623188405797</v>
      </c>
      <c r="W54" s="160">
        <f t="shared" si="6"/>
        <v>231161.81159420221</v>
      </c>
    </row>
    <row r="55" spans="1:23" x14ac:dyDescent="0.25">
      <c r="A55" s="81">
        <f t="shared" si="13"/>
        <v>46813</v>
      </c>
      <c r="B55" s="73">
        <v>35</v>
      </c>
      <c r="C55" s="67">
        <f t="shared" si="7"/>
        <v>954295.24</v>
      </c>
      <c r="D55" s="82">
        <f t="shared" si="8"/>
        <v>4532.9023900000002</v>
      </c>
      <c r="E55" s="82">
        <f t="shared" si="9"/>
        <v>0</v>
      </c>
      <c r="F55" s="82">
        <f t="shared" si="1"/>
        <v>4532.9023900000002</v>
      </c>
      <c r="G55" s="82">
        <f t="shared" si="2"/>
        <v>954295.24</v>
      </c>
      <c r="Q55" s="172">
        <f t="shared" si="10"/>
        <v>46813</v>
      </c>
      <c r="R55" s="157">
        <f t="shared" si="11"/>
        <v>35</v>
      </c>
      <c r="S55" s="160">
        <f t="shared" si="12"/>
        <v>231161.81159420221</v>
      </c>
      <c r="T55" s="173">
        <f t="shared" si="3"/>
        <v>0</v>
      </c>
      <c r="U55" s="173">
        <f t="shared" si="4"/>
        <v>6604.623188405797</v>
      </c>
      <c r="V55" s="173">
        <f t="shared" si="5"/>
        <v>6604.623188405797</v>
      </c>
      <c r="W55" s="160">
        <f t="shared" si="6"/>
        <v>224557.18840579642</v>
      </c>
    </row>
    <row r="56" spans="1:23" x14ac:dyDescent="0.25">
      <c r="A56" s="81">
        <f t="shared" si="13"/>
        <v>46844</v>
      </c>
      <c r="B56" s="73">
        <v>36</v>
      </c>
      <c r="C56" s="67">
        <f t="shared" si="7"/>
        <v>954295.24</v>
      </c>
      <c r="D56" s="82">
        <f t="shared" si="8"/>
        <v>4532.9023900000002</v>
      </c>
      <c r="E56" s="82">
        <f t="shared" si="9"/>
        <v>0</v>
      </c>
      <c r="F56" s="82">
        <f t="shared" si="1"/>
        <v>4532.9023900000002</v>
      </c>
      <c r="G56" s="82">
        <f t="shared" si="2"/>
        <v>954295.24</v>
      </c>
      <c r="Q56" s="172">
        <f t="shared" si="10"/>
        <v>46844</v>
      </c>
      <c r="R56" s="157">
        <f t="shared" si="11"/>
        <v>36</v>
      </c>
      <c r="S56" s="160">
        <f t="shared" si="12"/>
        <v>224557.18840579642</v>
      </c>
      <c r="T56" s="173">
        <f t="shared" si="3"/>
        <v>0</v>
      </c>
      <c r="U56" s="173">
        <f t="shared" si="4"/>
        <v>6604.623188405797</v>
      </c>
      <c r="V56" s="173">
        <f t="shared" si="5"/>
        <v>6604.623188405797</v>
      </c>
      <c r="W56" s="160">
        <f t="shared" si="6"/>
        <v>217952.56521739063</v>
      </c>
    </row>
    <row r="57" spans="1:23" x14ac:dyDescent="0.25">
      <c r="A57" s="81">
        <f t="shared" si="13"/>
        <v>46874</v>
      </c>
      <c r="B57" s="73">
        <v>37</v>
      </c>
      <c r="C57" s="67">
        <f t="shared" si="7"/>
        <v>954295.24</v>
      </c>
      <c r="D57" s="82">
        <f t="shared" si="8"/>
        <v>4532.9023900000002</v>
      </c>
      <c r="E57" s="82">
        <f t="shared" si="9"/>
        <v>0</v>
      </c>
      <c r="F57" s="82">
        <f t="shared" si="1"/>
        <v>4532.9023900000002</v>
      </c>
      <c r="G57" s="82">
        <f t="shared" si="2"/>
        <v>954295.24</v>
      </c>
      <c r="Q57" s="172">
        <f t="shared" si="10"/>
        <v>46874</v>
      </c>
      <c r="R57" s="157">
        <f t="shared" si="11"/>
        <v>37</v>
      </c>
      <c r="S57" s="160">
        <f t="shared" si="12"/>
        <v>217952.56521739063</v>
      </c>
      <c r="T57" s="173">
        <f t="shared" si="3"/>
        <v>0</v>
      </c>
      <c r="U57" s="173">
        <f t="shared" si="4"/>
        <v>6604.623188405797</v>
      </c>
      <c r="V57" s="173">
        <f t="shared" si="5"/>
        <v>6604.623188405797</v>
      </c>
      <c r="W57" s="160">
        <f t="shared" si="6"/>
        <v>211347.94202898483</v>
      </c>
    </row>
    <row r="58" spans="1:23" x14ac:dyDescent="0.25">
      <c r="A58" s="81">
        <f t="shared" si="13"/>
        <v>46905</v>
      </c>
      <c r="B58" s="73">
        <v>38</v>
      </c>
      <c r="C58" s="67">
        <f t="shared" si="7"/>
        <v>954295.24</v>
      </c>
      <c r="D58" s="82">
        <f t="shared" si="8"/>
        <v>4532.9023900000002</v>
      </c>
      <c r="E58" s="82">
        <f t="shared" si="9"/>
        <v>0</v>
      </c>
      <c r="F58" s="82">
        <f t="shared" si="1"/>
        <v>4532.9023900000002</v>
      </c>
      <c r="G58" s="82">
        <f t="shared" si="2"/>
        <v>954295.24</v>
      </c>
      <c r="Q58" s="172">
        <f t="shared" si="10"/>
        <v>46905</v>
      </c>
      <c r="R58" s="157">
        <f t="shared" si="11"/>
        <v>38</v>
      </c>
      <c r="S58" s="160">
        <f t="shared" si="12"/>
        <v>211347.94202898483</v>
      </c>
      <c r="T58" s="173">
        <f t="shared" si="3"/>
        <v>0</v>
      </c>
      <c r="U58" s="173">
        <f t="shared" si="4"/>
        <v>6604.623188405797</v>
      </c>
      <c r="V58" s="173">
        <f t="shared" si="5"/>
        <v>6604.623188405797</v>
      </c>
      <c r="W58" s="160">
        <f t="shared" si="6"/>
        <v>204743.31884057904</v>
      </c>
    </row>
    <row r="59" spans="1:23" x14ac:dyDescent="0.25">
      <c r="A59" s="81">
        <f t="shared" si="13"/>
        <v>46935</v>
      </c>
      <c r="B59" s="73">
        <v>39</v>
      </c>
      <c r="C59" s="67">
        <f t="shared" si="7"/>
        <v>954295.24</v>
      </c>
      <c r="D59" s="82">
        <f t="shared" si="8"/>
        <v>4532.9023900000002</v>
      </c>
      <c r="E59" s="82">
        <f t="shared" si="9"/>
        <v>0</v>
      </c>
      <c r="F59" s="82">
        <f t="shared" si="1"/>
        <v>4532.9023900000002</v>
      </c>
      <c r="G59" s="82">
        <f t="shared" si="2"/>
        <v>954295.24</v>
      </c>
      <c r="Q59" s="172">
        <f t="shared" si="10"/>
        <v>46935</v>
      </c>
      <c r="R59" s="157">
        <f t="shared" si="11"/>
        <v>39</v>
      </c>
      <c r="S59" s="160">
        <f t="shared" si="12"/>
        <v>204743.31884057904</v>
      </c>
      <c r="T59" s="173">
        <f t="shared" si="3"/>
        <v>0</v>
      </c>
      <c r="U59" s="173">
        <f t="shared" si="4"/>
        <v>6604.623188405797</v>
      </c>
      <c r="V59" s="173">
        <f t="shared" si="5"/>
        <v>6604.623188405797</v>
      </c>
      <c r="W59" s="160">
        <f t="shared" si="6"/>
        <v>198138.69565217325</v>
      </c>
    </row>
    <row r="60" spans="1:23" x14ac:dyDescent="0.25">
      <c r="A60" s="81">
        <f t="shared" si="13"/>
        <v>46966</v>
      </c>
      <c r="B60" s="73">
        <v>40</v>
      </c>
      <c r="C60" s="67">
        <f t="shared" si="7"/>
        <v>954295.24</v>
      </c>
      <c r="D60" s="82">
        <f t="shared" si="8"/>
        <v>4532.9023900000002</v>
      </c>
      <c r="E60" s="82">
        <f t="shared" si="9"/>
        <v>0</v>
      </c>
      <c r="F60" s="82">
        <f t="shared" si="1"/>
        <v>4532.9023900000002</v>
      </c>
      <c r="G60" s="82">
        <f t="shared" si="2"/>
        <v>954295.24</v>
      </c>
      <c r="Q60" s="172">
        <f t="shared" si="10"/>
        <v>46966</v>
      </c>
      <c r="R60" s="157">
        <f t="shared" si="11"/>
        <v>40</v>
      </c>
      <c r="S60" s="160">
        <f t="shared" si="12"/>
        <v>198138.69565217325</v>
      </c>
      <c r="T60" s="173">
        <f t="shared" si="3"/>
        <v>0</v>
      </c>
      <c r="U60" s="173">
        <f t="shared" si="4"/>
        <v>6604.623188405797</v>
      </c>
      <c r="V60" s="173">
        <f t="shared" si="5"/>
        <v>6604.623188405797</v>
      </c>
      <c r="W60" s="160">
        <f t="shared" si="6"/>
        <v>191534.07246376746</v>
      </c>
    </row>
    <row r="61" spans="1:23" x14ac:dyDescent="0.25">
      <c r="A61" s="81">
        <f t="shared" si="13"/>
        <v>46997</v>
      </c>
      <c r="B61" s="73">
        <v>41</v>
      </c>
      <c r="C61" s="67">
        <f t="shared" si="7"/>
        <v>954295.24</v>
      </c>
      <c r="D61" s="82">
        <f t="shared" si="8"/>
        <v>4532.9023900000002</v>
      </c>
      <c r="E61" s="82">
        <f t="shared" si="9"/>
        <v>0</v>
      </c>
      <c r="F61" s="82">
        <f t="shared" si="1"/>
        <v>4532.9023900000002</v>
      </c>
      <c r="G61" s="82">
        <f t="shared" si="2"/>
        <v>954295.24</v>
      </c>
      <c r="Q61" s="172">
        <f t="shared" si="10"/>
        <v>46997</v>
      </c>
      <c r="R61" s="157">
        <f t="shared" si="11"/>
        <v>41</v>
      </c>
      <c r="S61" s="160">
        <f t="shared" si="12"/>
        <v>191534.07246376746</v>
      </c>
      <c r="T61" s="173">
        <f t="shared" si="3"/>
        <v>0</v>
      </c>
      <c r="U61" s="173">
        <f t="shared" si="4"/>
        <v>6604.623188405797</v>
      </c>
      <c r="V61" s="173">
        <f t="shared" si="5"/>
        <v>6604.623188405797</v>
      </c>
      <c r="W61" s="160">
        <f t="shared" si="6"/>
        <v>184929.44927536167</v>
      </c>
    </row>
    <row r="62" spans="1:23" x14ac:dyDescent="0.25">
      <c r="A62" s="81">
        <f t="shared" si="13"/>
        <v>47027</v>
      </c>
      <c r="B62" s="73">
        <v>42</v>
      </c>
      <c r="C62" s="67">
        <f t="shared" si="7"/>
        <v>954295.24</v>
      </c>
      <c r="D62" s="82">
        <f t="shared" si="8"/>
        <v>4532.9023900000002</v>
      </c>
      <c r="E62" s="82">
        <f t="shared" si="9"/>
        <v>0</v>
      </c>
      <c r="F62" s="82">
        <f t="shared" si="1"/>
        <v>4532.9023900000002</v>
      </c>
      <c r="G62" s="82">
        <f t="shared" si="2"/>
        <v>954295.24</v>
      </c>
      <c r="Q62" s="172">
        <f t="shared" si="10"/>
        <v>47027</v>
      </c>
      <c r="R62" s="157">
        <f t="shared" si="11"/>
        <v>42</v>
      </c>
      <c r="S62" s="160">
        <f t="shared" si="12"/>
        <v>184929.44927536167</v>
      </c>
      <c r="T62" s="173">
        <f t="shared" si="3"/>
        <v>0</v>
      </c>
      <c r="U62" s="173">
        <f t="shared" si="4"/>
        <v>6604.623188405797</v>
      </c>
      <c r="V62" s="173">
        <f t="shared" si="5"/>
        <v>6604.623188405797</v>
      </c>
      <c r="W62" s="160">
        <f t="shared" si="6"/>
        <v>178324.82608695587</v>
      </c>
    </row>
    <row r="63" spans="1:23" x14ac:dyDescent="0.25">
      <c r="A63" s="81">
        <f t="shared" si="13"/>
        <v>47058</v>
      </c>
      <c r="B63" s="73">
        <v>43</v>
      </c>
      <c r="C63" s="67">
        <f t="shared" si="7"/>
        <v>954295.24</v>
      </c>
      <c r="D63" s="82">
        <f t="shared" si="8"/>
        <v>4532.9023900000002</v>
      </c>
      <c r="E63" s="82">
        <f t="shared" si="9"/>
        <v>0</v>
      </c>
      <c r="F63" s="82">
        <f t="shared" si="1"/>
        <v>4532.9023900000002</v>
      </c>
      <c r="G63" s="82">
        <f t="shared" si="2"/>
        <v>954295.24</v>
      </c>
      <c r="Q63" s="172">
        <f t="shared" si="10"/>
        <v>47058</v>
      </c>
      <c r="R63" s="157">
        <f t="shared" si="11"/>
        <v>43</v>
      </c>
      <c r="S63" s="160">
        <f t="shared" si="12"/>
        <v>178324.82608695587</v>
      </c>
      <c r="T63" s="173">
        <f t="shared" si="3"/>
        <v>0</v>
      </c>
      <c r="U63" s="173">
        <f t="shared" si="4"/>
        <v>6604.623188405797</v>
      </c>
      <c r="V63" s="173">
        <f t="shared" si="5"/>
        <v>6604.623188405797</v>
      </c>
      <c r="W63" s="160">
        <f t="shared" si="6"/>
        <v>171720.20289855008</v>
      </c>
    </row>
    <row r="64" spans="1:23" x14ac:dyDescent="0.25">
      <c r="A64" s="81">
        <f t="shared" si="13"/>
        <v>47088</v>
      </c>
      <c r="B64" s="73">
        <v>44</v>
      </c>
      <c r="C64" s="67">
        <f t="shared" si="7"/>
        <v>954295.24</v>
      </c>
      <c r="D64" s="82">
        <f t="shared" si="8"/>
        <v>4532.9023900000002</v>
      </c>
      <c r="E64" s="82">
        <f t="shared" si="9"/>
        <v>0</v>
      </c>
      <c r="F64" s="82">
        <f t="shared" si="1"/>
        <v>4532.9023900000002</v>
      </c>
      <c r="G64" s="82">
        <f t="shared" si="2"/>
        <v>954295.24</v>
      </c>
      <c r="Q64" s="172">
        <f t="shared" si="10"/>
        <v>47088</v>
      </c>
      <c r="R64" s="157">
        <f t="shared" si="11"/>
        <v>44</v>
      </c>
      <c r="S64" s="160">
        <f t="shared" si="12"/>
        <v>171720.20289855008</v>
      </c>
      <c r="T64" s="173">
        <f t="shared" si="3"/>
        <v>0</v>
      </c>
      <c r="U64" s="173">
        <f t="shared" si="4"/>
        <v>6604.623188405797</v>
      </c>
      <c r="V64" s="173">
        <f t="shared" si="5"/>
        <v>6604.623188405797</v>
      </c>
      <c r="W64" s="160">
        <f t="shared" si="6"/>
        <v>165115.57971014429</v>
      </c>
    </row>
    <row r="65" spans="1:23" x14ac:dyDescent="0.25">
      <c r="A65" s="81">
        <f t="shared" si="13"/>
        <v>47119</v>
      </c>
      <c r="B65" s="73">
        <v>45</v>
      </c>
      <c r="C65" s="67">
        <f t="shared" si="7"/>
        <v>954295.24</v>
      </c>
      <c r="D65" s="82">
        <f t="shared" si="8"/>
        <v>4532.9023900000002</v>
      </c>
      <c r="E65" s="82">
        <f t="shared" si="9"/>
        <v>0</v>
      </c>
      <c r="F65" s="82">
        <f t="shared" si="1"/>
        <v>4532.9023900000002</v>
      </c>
      <c r="G65" s="82">
        <f t="shared" si="2"/>
        <v>954295.24</v>
      </c>
      <c r="Q65" s="172">
        <f t="shared" si="10"/>
        <v>47119</v>
      </c>
      <c r="R65" s="157">
        <f t="shared" si="11"/>
        <v>45</v>
      </c>
      <c r="S65" s="160">
        <f t="shared" si="12"/>
        <v>165115.57971014429</v>
      </c>
      <c r="T65" s="173">
        <f t="shared" si="3"/>
        <v>0</v>
      </c>
      <c r="U65" s="173">
        <f t="shared" si="4"/>
        <v>6604.623188405797</v>
      </c>
      <c r="V65" s="173">
        <f t="shared" si="5"/>
        <v>6604.623188405797</v>
      </c>
      <c r="W65" s="160">
        <f t="shared" si="6"/>
        <v>158510.9565217385</v>
      </c>
    </row>
    <row r="66" spans="1:23" x14ac:dyDescent="0.25">
      <c r="A66" s="81">
        <f t="shared" si="13"/>
        <v>47150</v>
      </c>
      <c r="B66" s="73">
        <v>46</v>
      </c>
      <c r="C66" s="67">
        <f t="shared" si="7"/>
        <v>954295.24</v>
      </c>
      <c r="D66" s="82">
        <f t="shared" si="8"/>
        <v>4532.9023900000002</v>
      </c>
      <c r="E66" s="82">
        <f t="shared" si="9"/>
        <v>0</v>
      </c>
      <c r="F66" s="82">
        <f t="shared" si="1"/>
        <v>4532.9023900000002</v>
      </c>
      <c r="G66" s="82">
        <f t="shared" si="2"/>
        <v>954295.24</v>
      </c>
      <c r="Q66" s="172">
        <f t="shared" si="10"/>
        <v>47150</v>
      </c>
      <c r="R66" s="157">
        <f t="shared" si="11"/>
        <v>46</v>
      </c>
      <c r="S66" s="160">
        <f t="shared" si="12"/>
        <v>158510.9565217385</v>
      </c>
      <c r="T66" s="173">
        <f t="shared" si="3"/>
        <v>0</v>
      </c>
      <c r="U66" s="173">
        <f t="shared" si="4"/>
        <v>6604.623188405797</v>
      </c>
      <c r="V66" s="173">
        <f t="shared" si="5"/>
        <v>6604.623188405797</v>
      </c>
      <c r="W66" s="160">
        <f t="shared" si="6"/>
        <v>151906.3333333327</v>
      </c>
    </row>
    <row r="67" spans="1:23" x14ac:dyDescent="0.25">
      <c r="A67" s="81">
        <f t="shared" si="13"/>
        <v>47178</v>
      </c>
      <c r="B67" s="73">
        <v>47</v>
      </c>
      <c r="C67" s="67">
        <f t="shared" si="7"/>
        <v>954295.24</v>
      </c>
      <c r="D67" s="82">
        <f t="shared" si="8"/>
        <v>4532.9023900000002</v>
      </c>
      <c r="E67" s="82">
        <f t="shared" si="9"/>
        <v>0</v>
      </c>
      <c r="F67" s="82">
        <f t="shared" si="1"/>
        <v>4532.9023900000002</v>
      </c>
      <c r="G67" s="82">
        <f t="shared" si="2"/>
        <v>954295.24</v>
      </c>
      <c r="Q67" s="172">
        <f t="shared" si="10"/>
        <v>47178</v>
      </c>
      <c r="R67" s="157">
        <f t="shared" si="11"/>
        <v>47</v>
      </c>
      <c r="S67" s="160">
        <f t="shared" si="12"/>
        <v>151906.3333333327</v>
      </c>
      <c r="T67" s="173">
        <f t="shared" si="3"/>
        <v>0</v>
      </c>
      <c r="U67" s="173">
        <f t="shared" si="4"/>
        <v>6604.623188405797</v>
      </c>
      <c r="V67" s="173">
        <f t="shared" si="5"/>
        <v>6604.623188405797</v>
      </c>
      <c r="W67" s="160">
        <f t="shared" si="6"/>
        <v>145301.71014492691</v>
      </c>
    </row>
    <row r="68" spans="1:23" x14ac:dyDescent="0.25">
      <c r="A68" s="81">
        <f t="shared" si="13"/>
        <v>47209</v>
      </c>
      <c r="B68" s="73">
        <v>48</v>
      </c>
      <c r="C68" s="67">
        <f t="shared" si="7"/>
        <v>954295.24</v>
      </c>
      <c r="D68" s="82">
        <f t="shared" si="8"/>
        <v>4532.9023900000002</v>
      </c>
      <c r="E68" s="82">
        <f t="shared" si="9"/>
        <v>0</v>
      </c>
      <c r="F68" s="82">
        <f t="shared" si="1"/>
        <v>4532.9023900000002</v>
      </c>
      <c r="G68" s="82">
        <f t="shared" si="2"/>
        <v>954295.24</v>
      </c>
      <c r="Q68" s="172">
        <f t="shared" si="10"/>
        <v>47209</v>
      </c>
      <c r="R68" s="157">
        <f t="shared" si="11"/>
        <v>48</v>
      </c>
      <c r="S68" s="160">
        <f t="shared" si="12"/>
        <v>145301.71014492691</v>
      </c>
      <c r="T68" s="173">
        <f t="shared" si="3"/>
        <v>0</v>
      </c>
      <c r="U68" s="173">
        <f t="shared" si="4"/>
        <v>6604.623188405797</v>
      </c>
      <c r="V68" s="173">
        <f t="shared" si="5"/>
        <v>6604.623188405797</v>
      </c>
      <c r="W68" s="160">
        <f t="shared" si="6"/>
        <v>138697.08695652112</v>
      </c>
    </row>
    <row r="69" spans="1:23" x14ac:dyDescent="0.25">
      <c r="A69" s="81">
        <f t="shared" si="13"/>
        <v>47239</v>
      </c>
      <c r="B69" s="73">
        <v>49</v>
      </c>
      <c r="C69" s="67">
        <f t="shared" si="7"/>
        <v>954295.24</v>
      </c>
      <c r="D69" s="82">
        <f t="shared" si="8"/>
        <v>4532.9023900000002</v>
      </c>
      <c r="E69" s="82">
        <f t="shared" si="9"/>
        <v>0</v>
      </c>
      <c r="F69" s="82">
        <f t="shared" si="1"/>
        <v>4532.9023900000002</v>
      </c>
      <c r="G69" s="82">
        <f t="shared" si="2"/>
        <v>954295.24</v>
      </c>
      <c r="Q69" s="172">
        <f t="shared" si="10"/>
        <v>47239</v>
      </c>
      <c r="R69" s="157">
        <f t="shared" si="11"/>
        <v>49</v>
      </c>
      <c r="S69" s="160">
        <f t="shared" si="12"/>
        <v>138697.08695652112</v>
      </c>
      <c r="T69" s="173">
        <f t="shared" si="3"/>
        <v>0</v>
      </c>
      <c r="U69" s="173">
        <f t="shared" si="4"/>
        <v>6604.623188405797</v>
      </c>
      <c r="V69" s="173">
        <f t="shared" si="5"/>
        <v>6604.623188405797</v>
      </c>
      <c r="W69" s="160">
        <f t="shared" si="6"/>
        <v>132092.46376811533</v>
      </c>
    </row>
    <row r="70" spans="1:23" x14ac:dyDescent="0.25">
      <c r="A70" s="81">
        <f t="shared" si="13"/>
        <v>47270</v>
      </c>
      <c r="B70" s="73">
        <v>50</v>
      </c>
      <c r="C70" s="67">
        <f t="shared" si="7"/>
        <v>954295.24</v>
      </c>
      <c r="D70" s="82">
        <f t="shared" si="8"/>
        <v>4532.9023900000002</v>
      </c>
      <c r="E70" s="82">
        <f t="shared" si="9"/>
        <v>0</v>
      </c>
      <c r="F70" s="82">
        <f t="shared" si="1"/>
        <v>4532.9023900000002</v>
      </c>
      <c r="G70" s="82">
        <f t="shared" si="2"/>
        <v>954295.24</v>
      </c>
      <c r="Q70" s="172">
        <f t="shared" si="10"/>
        <v>47270</v>
      </c>
      <c r="R70" s="157">
        <f t="shared" si="11"/>
        <v>50</v>
      </c>
      <c r="S70" s="160">
        <f t="shared" si="12"/>
        <v>132092.46376811533</v>
      </c>
      <c r="T70" s="173">
        <f t="shared" si="3"/>
        <v>0</v>
      </c>
      <c r="U70" s="173">
        <f t="shared" si="4"/>
        <v>6604.623188405797</v>
      </c>
      <c r="V70" s="173">
        <f t="shared" si="5"/>
        <v>6604.623188405797</v>
      </c>
      <c r="W70" s="160">
        <f t="shared" si="6"/>
        <v>125487.84057970953</v>
      </c>
    </row>
    <row r="71" spans="1:23" x14ac:dyDescent="0.25">
      <c r="A71" s="81">
        <f t="shared" si="13"/>
        <v>47300</v>
      </c>
      <c r="B71" s="73">
        <v>51</v>
      </c>
      <c r="C71" s="67">
        <f t="shared" si="7"/>
        <v>954295.24</v>
      </c>
      <c r="D71" s="82">
        <f t="shared" si="8"/>
        <v>4532.9023900000002</v>
      </c>
      <c r="E71" s="82">
        <f t="shared" si="9"/>
        <v>0</v>
      </c>
      <c r="F71" s="82">
        <f t="shared" si="1"/>
        <v>4532.9023900000002</v>
      </c>
      <c r="G71" s="82">
        <f t="shared" si="2"/>
        <v>954295.24</v>
      </c>
      <c r="Q71" s="172">
        <f t="shared" si="10"/>
        <v>47300</v>
      </c>
      <c r="R71" s="157">
        <f t="shared" si="11"/>
        <v>51</v>
      </c>
      <c r="S71" s="160">
        <f t="shared" si="12"/>
        <v>125487.84057970953</v>
      </c>
      <c r="T71" s="173">
        <f t="shared" si="3"/>
        <v>0</v>
      </c>
      <c r="U71" s="173">
        <f t="shared" si="4"/>
        <v>6604.623188405797</v>
      </c>
      <c r="V71" s="173">
        <f t="shared" si="5"/>
        <v>6604.623188405797</v>
      </c>
      <c r="W71" s="160">
        <f t="shared" si="6"/>
        <v>118883.21739130374</v>
      </c>
    </row>
    <row r="72" spans="1:23" x14ac:dyDescent="0.25">
      <c r="A72" s="81">
        <f t="shared" si="13"/>
        <v>47331</v>
      </c>
      <c r="B72" s="73">
        <v>52</v>
      </c>
      <c r="C72" s="67">
        <f t="shared" si="7"/>
        <v>954295.24</v>
      </c>
      <c r="D72" s="82">
        <f t="shared" si="8"/>
        <v>4532.9023900000002</v>
      </c>
      <c r="E72" s="82">
        <f t="shared" si="9"/>
        <v>0</v>
      </c>
      <c r="F72" s="82">
        <f t="shared" si="1"/>
        <v>4532.9023900000002</v>
      </c>
      <c r="G72" s="82">
        <f t="shared" si="2"/>
        <v>954295.24</v>
      </c>
      <c r="Q72" s="172">
        <f t="shared" si="10"/>
        <v>47331</v>
      </c>
      <c r="R72" s="157">
        <f t="shared" si="11"/>
        <v>52</v>
      </c>
      <c r="S72" s="160">
        <f t="shared" si="12"/>
        <v>118883.21739130374</v>
      </c>
      <c r="T72" s="173">
        <f t="shared" si="3"/>
        <v>0</v>
      </c>
      <c r="U72" s="173">
        <f t="shared" si="4"/>
        <v>6604.623188405797</v>
      </c>
      <c r="V72" s="173">
        <f t="shared" si="5"/>
        <v>6604.623188405797</v>
      </c>
      <c r="W72" s="160">
        <f t="shared" si="6"/>
        <v>112278.59420289795</v>
      </c>
    </row>
    <row r="73" spans="1:23" x14ac:dyDescent="0.25">
      <c r="A73" s="81">
        <f t="shared" si="13"/>
        <v>47362</v>
      </c>
      <c r="B73" s="73">
        <v>53</v>
      </c>
      <c r="C73" s="67">
        <f t="shared" si="7"/>
        <v>954295.24</v>
      </c>
      <c r="D73" s="82">
        <f t="shared" si="8"/>
        <v>4532.9023900000002</v>
      </c>
      <c r="E73" s="82">
        <f t="shared" si="9"/>
        <v>0</v>
      </c>
      <c r="F73" s="82">
        <f t="shared" si="1"/>
        <v>4532.9023900000002</v>
      </c>
      <c r="G73" s="82">
        <f t="shared" si="2"/>
        <v>954295.24</v>
      </c>
      <c r="Q73" s="172">
        <f t="shared" si="10"/>
        <v>47362</v>
      </c>
      <c r="R73" s="157">
        <f t="shared" si="11"/>
        <v>53</v>
      </c>
      <c r="S73" s="160">
        <f t="shared" si="12"/>
        <v>112278.59420289795</v>
      </c>
      <c r="T73" s="173">
        <f t="shared" si="3"/>
        <v>0</v>
      </c>
      <c r="U73" s="173">
        <f t="shared" si="4"/>
        <v>6604.623188405797</v>
      </c>
      <c r="V73" s="173">
        <f t="shared" si="5"/>
        <v>6604.623188405797</v>
      </c>
      <c r="W73" s="160">
        <f t="shared" si="6"/>
        <v>105673.97101449216</v>
      </c>
    </row>
    <row r="74" spans="1:23" x14ac:dyDescent="0.25">
      <c r="A74" s="81">
        <f t="shared" si="13"/>
        <v>47392</v>
      </c>
      <c r="B74" s="73">
        <v>54</v>
      </c>
      <c r="C74" s="67">
        <f t="shared" si="7"/>
        <v>954295.24</v>
      </c>
      <c r="D74" s="82">
        <f t="shared" si="8"/>
        <v>4532.9023900000002</v>
      </c>
      <c r="E74" s="82">
        <f t="shared" si="9"/>
        <v>0</v>
      </c>
      <c r="F74" s="82">
        <f t="shared" si="1"/>
        <v>4532.9023900000002</v>
      </c>
      <c r="G74" s="82">
        <f t="shared" si="2"/>
        <v>954295.24</v>
      </c>
      <c r="Q74" s="172">
        <f t="shared" si="10"/>
        <v>47392</v>
      </c>
      <c r="R74" s="157">
        <f t="shared" si="11"/>
        <v>54</v>
      </c>
      <c r="S74" s="160">
        <f t="shared" si="12"/>
        <v>105673.97101449216</v>
      </c>
      <c r="T74" s="173">
        <f t="shared" si="3"/>
        <v>0</v>
      </c>
      <c r="U74" s="173">
        <f t="shared" si="4"/>
        <v>6604.623188405797</v>
      </c>
      <c r="V74" s="173">
        <f t="shared" si="5"/>
        <v>6604.623188405797</v>
      </c>
      <c r="W74" s="160">
        <f t="shared" si="6"/>
        <v>99069.347826086363</v>
      </c>
    </row>
    <row r="75" spans="1:23" x14ac:dyDescent="0.25">
      <c r="A75" s="81">
        <f t="shared" si="13"/>
        <v>47423</v>
      </c>
      <c r="B75" s="73">
        <v>55</v>
      </c>
      <c r="C75" s="67">
        <f t="shared" si="7"/>
        <v>954295.24</v>
      </c>
      <c r="D75" s="82">
        <f t="shared" si="8"/>
        <v>4532.9023900000002</v>
      </c>
      <c r="E75" s="82">
        <f t="shared" si="9"/>
        <v>0</v>
      </c>
      <c r="F75" s="82">
        <f t="shared" si="1"/>
        <v>4532.9023900000002</v>
      </c>
      <c r="G75" s="82">
        <f t="shared" si="2"/>
        <v>954295.24</v>
      </c>
      <c r="Q75" s="172">
        <f t="shared" si="10"/>
        <v>47423</v>
      </c>
      <c r="R75" s="157">
        <f t="shared" si="11"/>
        <v>55</v>
      </c>
      <c r="S75" s="160">
        <f t="shared" si="12"/>
        <v>99069.347826086363</v>
      </c>
      <c r="T75" s="173">
        <f t="shared" si="3"/>
        <v>0</v>
      </c>
      <c r="U75" s="173">
        <f t="shared" si="4"/>
        <v>6604.623188405797</v>
      </c>
      <c r="V75" s="173">
        <f t="shared" si="5"/>
        <v>6604.623188405797</v>
      </c>
      <c r="W75" s="160">
        <f t="shared" si="6"/>
        <v>92464.724637680571</v>
      </c>
    </row>
    <row r="76" spans="1:23" x14ac:dyDescent="0.25">
      <c r="A76" s="81">
        <f t="shared" si="13"/>
        <v>47453</v>
      </c>
      <c r="B76" s="73">
        <v>56</v>
      </c>
      <c r="C76" s="67">
        <f t="shared" si="7"/>
        <v>954295.24</v>
      </c>
      <c r="D76" s="82">
        <f t="shared" si="8"/>
        <v>4532.9023900000002</v>
      </c>
      <c r="E76" s="82">
        <f t="shared" si="9"/>
        <v>0</v>
      </c>
      <c r="F76" s="82">
        <f t="shared" si="1"/>
        <v>4532.9023900000002</v>
      </c>
      <c r="G76" s="82">
        <f t="shared" si="2"/>
        <v>954295.24</v>
      </c>
      <c r="Q76" s="172">
        <f t="shared" si="10"/>
        <v>47453</v>
      </c>
      <c r="R76" s="157">
        <f t="shared" si="11"/>
        <v>56</v>
      </c>
      <c r="S76" s="160">
        <f t="shared" si="12"/>
        <v>92464.724637680571</v>
      </c>
      <c r="T76" s="173">
        <f t="shared" si="3"/>
        <v>0</v>
      </c>
      <c r="U76" s="173">
        <f t="shared" si="4"/>
        <v>6604.623188405797</v>
      </c>
      <c r="V76" s="173">
        <f t="shared" si="5"/>
        <v>6604.623188405797</v>
      </c>
      <c r="W76" s="160">
        <f t="shared" si="6"/>
        <v>85860.101449274778</v>
      </c>
    </row>
    <row r="77" spans="1:23" x14ac:dyDescent="0.25">
      <c r="A77" s="81">
        <f t="shared" si="13"/>
        <v>47484</v>
      </c>
      <c r="B77" s="73">
        <v>57</v>
      </c>
      <c r="C77" s="67">
        <f t="shared" si="7"/>
        <v>954295.24</v>
      </c>
      <c r="D77" s="82">
        <f t="shared" si="8"/>
        <v>4532.9023900000002</v>
      </c>
      <c r="E77" s="82">
        <f t="shared" si="9"/>
        <v>0</v>
      </c>
      <c r="F77" s="82">
        <f t="shared" si="1"/>
        <v>4532.9023900000002</v>
      </c>
      <c r="G77" s="82">
        <f t="shared" si="2"/>
        <v>954295.24</v>
      </c>
      <c r="Q77" s="172">
        <f t="shared" si="10"/>
        <v>47484</v>
      </c>
      <c r="R77" s="157">
        <f t="shared" si="11"/>
        <v>57</v>
      </c>
      <c r="S77" s="160">
        <f t="shared" si="12"/>
        <v>85860.101449274778</v>
      </c>
      <c r="T77" s="173">
        <f t="shared" si="3"/>
        <v>0</v>
      </c>
      <c r="U77" s="173">
        <f t="shared" si="4"/>
        <v>6604.623188405797</v>
      </c>
      <c r="V77" s="173">
        <f t="shared" si="5"/>
        <v>6604.623188405797</v>
      </c>
      <c r="W77" s="160">
        <f t="shared" si="6"/>
        <v>79255.478260868986</v>
      </c>
    </row>
    <row r="78" spans="1:23" x14ac:dyDescent="0.25">
      <c r="A78" s="81">
        <f t="shared" si="13"/>
        <v>47515</v>
      </c>
      <c r="B78" s="73">
        <v>58</v>
      </c>
      <c r="C78" s="67">
        <f t="shared" si="7"/>
        <v>954295.24</v>
      </c>
      <c r="D78" s="82">
        <f t="shared" si="8"/>
        <v>4532.9023900000002</v>
      </c>
      <c r="E78" s="82">
        <f t="shared" si="9"/>
        <v>0</v>
      </c>
      <c r="F78" s="82">
        <f t="shared" si="1"/>
        <v>4532.9023900000002</v>
      </c>
      <c r="G78" s="82">
        <f t="shared" si="2"/>
        <v>954295.24</v>
      </c>
      <c r="Q78" s="172">
        <f t="shared" si="10"/>
        <v>47515</v>
      </c>
      <c r="R78" s="157">
        <f t="shared" si="11"/>
        <v>58</v>
      </c>
      <c r="S78" s="160">
        <f t="shared" si="12"/>
        <v>79255.478260868986</v>
      </c>
      <c r="T78" s="173">
        <f t="shared" si="3"/>
        <v>0</v>
      </c>
      <c r="U78" s="173">
        <f t="shared" si="4"/>
        <v>6604.623188405797</v>
      </c>
      <c r="V78" s="173">
        <f t="shared" si="5"/>
        <v>6604.623188405797</v>
      </c>
      <c r="W78" s="160">
        <f t="shared" si="6"/>
        <v>72650.855072463193</v>
      </c>
    </row>
    <row r="79" spans="1:23" x14ac:dyDescent="0.25">
      <c r="A79" s="81">
        <f t="shared" si="13"/>
        <v>47543</v>
      </c>
      <c r="B79" s="73">
        <v>59</v>
      </c>
      <c r="C79" s="67">
        <f t="shared" si="7"/>
        <v>954295.24</v>
      </c>
      <c r="D79" s="82">
        <f t="shared" si="8"/>
        <v>4532.9023900000002</v>
      </c>
      <c r="E79" s="82">
        <f t="shared" si="9"/>
        <v>0</v>
      </c>
      <c r="F79" s="82">
        <f t="shared" si="1"/>
        <v>4532.9023900000002</v>
      </c>
      <c r="G79" s="82">
        <f t="shared" si="2"/>
        <v>954295.24</v>
      </c>
      <c r="Q79" s="172">
        <f t="shared" si="10"/>
        <v>47543</v>
      </c>
      <c r="R79" s="157">
        <f t="shared" si="11"/>
        <v>59</v>
      </c>
      <c r="S79" s="160">
        <f t="shared" si="12"/>
        <v>72650.855072463193</v>
      </c>
      <c r="T79" s="173">
        <f t="shared" si="3"/>
        <v>0</v>
      </c>
      <c r="U79" s="173">
        <f t="shared" si="4"/>
        <v>6604.623188405797</v>
      </c>
      <c r="V79" s="173">
        <f t="shared" si="5"/>
        <v>6604.623188405797</v>
      </c>
      <c r="W79" s="160">
        <f t="shared" si="6"/>
        <v>66046.231884057401</v>
      </c>
    </row>
    <row r="80" spans="1:23" x14ac:dyDescent="0.25">
      <c r="A80" s="81">
        <f t="shared" si="13"/>
        <v>47574</v>
      </c>
      <c r="B80" s="73">
        <v>60</v>
      </c>
      <c r="C80" s="67">
        <f t="shared" si="7"/>
        <v>954295.24</v>
      </c>
      <c r="D80" s="82">
        <f t="shared" si="8"/>
        <v>4532.9023900000002</v>
      </c>
      <c r="E80" s="82">
        <f t="shared" si="9"/>
        <v>0</v>
      </c>
      <c r="F80" s="82">
        <f t="shared" si="1"/>
        <v>4532.9023900000002</v>
      </c>
      <c r="G80" s="82">
        <f t="shared" si="2"/>
        <v>954295.24</v>
      </c>
      <c r="Q80" s="172">
        <f t="shared" si="10"/>
        <v>47574</v>
      </c>
      <c r="R80" s="157">
        <f t="shared" si="11"/>
        <v>60</v>
      </c>
      <c r="S80" s="160">
        <f t="shared" si="12"/>
        <v>66046.231884057401</v>
      </c>
      <c r="T80" s="173">
        <f t="shared" si="3"/>
        <v>0</v>
      </c>
      <c r="U80" s="173">
        <f t="shared" si="4"/>
        <v>6604.623188405797</v>
      </c>
      <c r="V80" s="173">
        <f t="shared" si="5"/>
        <v>6604.623188405797</v>
      </c>
      <c r="W80" s="160">
        <f t="shared" si="6"/>
        <v>59441.608695651601</v>
      </c>
    </row>
    <row r="81" spans="1:23" x14ac:dyDescent="0.25">
      <c r="A81" s="81">
        <f t="shared" si="13"/>
        <v>47604</v>
      </c>
      <c r="B81" s="73">
        <v>61</v>
      </c>
      <c r="C81" s="67">
        <f t="shared" si="7"/>
        <v>954295.24</v>
      </c>
      <c r="D81" s="82">
        <f t="shared" si="8"/>
        <v>4532.9023900000002</v>
      </c>
      <c r="E81" s="82">
        <f t="shared" si="9"/>
        <v>0</v>
      </c>
      <c r="F81" s="82">
        <f t="shared" si="1"/>
        <v>4532.9023900000002</v>
      </c>
      <c r="G81" s="82">
        <f t="shared" si="2"/>
        <v>954295.24</v>
      </c>
      <c r="Q81" s="172">
        <f t="shared" si="10"/>
        <v>47604</v>
      </c>
      <c r="R81" s="157">
        <f t="shared" si="11"/>
        <v>61</v>
      </c>
      <c r="S81" s="160">
        <f t="shared" si="12"/>
        <v>59441.608695651601</v>
      </c>
      <c r="T81" s="173">
        <f t="shared" si="3"/>
        <v>0</v>
      </c>
      <c r="U81" s="173">
        <f t="shared" si="4"/>
        <v>6604.623188405797</v>
      </c>
      <c r="V81" s="173">
        <f t="shared" si="5"/>
        <v>6604.623188405797</v>
      </c>
      <c r="W81" s="160">
        <f t="shared" si="6"/>
        <v>52836.985507245801</v>
      </c>
    </row>
    <row r="82" spans="1:23" x14ac:dyDescent="0.25">
      <c r="A82" s="81">
        <f t="shared" si="13"/>
        <v>47635</v>
      </c>
      <c r="B82" s="73">
        <v>62</v>
      </c>
      <c r="C82" s="67">
        <f t="shared" si="7"/>
        <v>954295.24</v>
      </c>
      <c r="D82" s="82">
        <f t="shared" si="8"/>
        <v>4532.9023900000002</v>
      </c>
      <c r="E82" s="82">
        <f t="shared" si="9"/>
        <v>0</v>
      </c>
      <c r="F82" s="82">
        <f t="shared" si="1"/>
        <v>4532.9023900000002</v>
      </c>
      <c r="G82" s="82">
        <f t="shared" si="2"/>
        <v>954295.24</v>
      </c>
      <c r="Q82" s="172">
        <f t="shared" si="10"/>
        <v>47635</v>
      </c>
      <c r="R82" s="157">
        <f t="shared" si="11"/>
        <v>62</v>
      </c>
      <c r="S82" s="160">
        <f t="shared" si="12"/>
        <v>52836.985507245801</v>
      </c>
      <c r="T82" s="173">
        <f t="shared" si="3"/>
        <v>0</v>
      </c>
      <c r="U82" s="173">
        <f t="shared" si="4"/>
        <v>6604.623188405797</v>
      </c>
      <c r="V82" s="173">
        <f t="shared" si="5"/>
        <v>6604.623188405797</v>
      </c>
      <c r="W82" s="160">
        <f t="shared" si="6"/>
        <v>46232.362318840002</v>
      </c>
    </row>
    <row r="83" spans="1:23" x14ac:dyDescent="0.25">
      <c r="A83" s="81">
        <f t="shared" si="13"/>
        <v>47665</v>
      </c>
      <c r="B83" s="73">
        <v>63</v>
      </c>
      <c r="C83" s="67">
        <f t="shared" si="7"/>
        <v>954295.24</v>
      </c>
      <c r="D83" s="82">
        <f t="shared" si="8"/>
        <v>4532.9023900000002</v>
      </c>
      <c r="E83" s="82">
        <f t="shared" si="9"/>
        <v>0</v>
      </c>
      <c r="F83" s="82">
        <f t="shared" si="1"/>
        <v>4532.9023900000002</v>
      </c>
      <c r="G83" s="82">
        <f t="shared" si="2"/>
        <v>954295.24</v>
      </c>
      <c r="Q83" s="172">
        <f t="shared" si="10"/>
        <v>47665</v>
      </c>
      <c r="R83" s="157">
        <f t="shared" si="11"/>
        <v>63</v>
      </c>
      <c r="S83" s="160">
        <f t="shared" si="12"/>
        <v>46232.362318840002</v>
      </c>
      <c r="T83" s="173">
        <f t="shared" si="3"/>
        <v>0</v>
      </c>
      <c r="U83" s="173">
        <f t="shared" si="4"/>
        <v>6604.623188405797</v>
      </c>
      <c r="V83" s="173">
        <f t="shared" si="5"/>
        <v>6604.623188405797</v>
      </c>
      <c r="W83" s="160">
        <f t="shared" si="6"/>
        <v>39627.739130434202</v>
      </c>
    </row>
    <row r="84" spans="1:23" x14ac:dyDescent="0.25">
      <c r="A84" s="81">
        <f t="shared" si="13"/>
        <v>47696</v>
      </c>
      <c r="B84" s="73">
        <v>64</v>
      </c>
      <c r="C84" s="67">
        <f t="shared" si="7"/>
        <v>954295.24</v>
      </c>
      <c r="D84" s="82">
        <f t="shared" si="8"/>
        <v>4532.9023900000002</v>
      </c>
      <c r="E84" s="82">
        <f t="shared" si="9"/>
        <v>0</v>
      </c>
      <c r="F84" s="82">
        <f t="shared" si="1"/>
        <v>4532.9023900000002</v>
      </c>
      <c r="G84" s="82">
        <f t="shared" si="2"/>
        <v>954295.24</v>
      </c>
      <c r="Q84" s="172">
        <f t="shared" si="10"/>
        <v>47696</v>
      </c>
      <c r="R84" s="157">
        <f t="shared" si="11"/>
        <v>64</v>
      </c>
      <c r="S84" s="160">
        <f t="shared" si="12"/>
        <v>39627.739130434202</v>
      </c>
      <c r="T84" s="173">
        <f t="shared" si="3"/>
        <v>0</v>
      </c>
      <c r="U84" s="173">
        <f t="shared" si="4"/>
        <v>6604.623188405797</v>
      </c>
      <c r="V84" s="173">
        <f t="shared" si="5"/>
        <v>6604.623188405797</v>
      </c>
      <c r="W84" s="160">
        <f t="shared" si="6"/>
        <v>33023.115942028402</v>
      </c>
    </row>
    <row r="85" spans="1:23" x14ac:dyDescent="0.25">
      <c r="A85" s="81">
        <f t="shared" si="13"/>
        <v>47727</v>
      </c>
      <c r="B85" s="73">
        <v>65</v>
      </c>
      <c r="C85" s="67">
        <f t="shared" si="7"/>
        <v>954295.24</v>
      </c>
      <c r="D85" s="82">
        <f t="shared" si="8"/>
        <v>4532.9023900000002</v>
      </c>
      <c r="E85" s="82">
        <f t="shared" si="9"/>
        <v>0</v>
      </c>
      <c r="F85" s="82">
        <f t="shared" si="1"/>
        <v>4532.9023900000002</v>
      </c>
      <c r="G85" s="82">
        <f t="shared" si="2"/>
        <v>954295.24</v>
      </c>
      <c r="Q85" s="172">
        <f t="shared" si="10"/>
        <v>47727</v>
      </c>
      <c r="R85" s="157">
        <f t="shared" si="11"/>
        <v>65</v>
      </c>
      <c r="S85" s="160">
        <f t="shared" si="12"/>
        <v>33023.115942028402</v>
      </c>
      <c r="T85" s="173">
        <f t="shared" si="3"/>
        <v>0</v>
      </c>
      <c r="U85" s="173">
        <f t="shared" si="4"/>
        <v>6604.623188405797</v>
      </c>
      <c r="V85" s="173">
        <f t="shared" si="5"/>
        <v>6604.623188405797</v>
      </c>
      <c r="W85" s="160">
        <f t="shared" si="6"/>
        <v>26418.492753622606</v>
      </c>
    </row>
    <row r="86" spans="1:23" x14ac:dyDescent="0.25">
      <c r="A86" s="81">
        <f t="shared" si="13"/>
        <v>47757</v>
      </c>
      <c r="B86" s="73">
        <v>66</v>
      </c>
      <c r="C86" s="67">
        <f t="shared" si="7"/>
        <v>954295.24</v>
      </c>
      <c r="D86" s="82">
        <f t="shared" si="8"/>
        <v>4532.9023900000002</v>
      </c>
      <c r="E86" s="82">
        <f t="shared" si="9"/>
        <v>0</v>
      </c>
      <c r="F86" s="82">
        <f t="shared" ref="F86:F149" si="14">D86+E86</f>
        <v>4532.9023900000002</v>
      </c>
      <c r="G86" s="82">
        <f t="shared" ref="G86:G149" si="15">C86-E86</f>
        <v>954295.24</v>
      </c>
      <c r="Q86" s="172">
        <f t="shared" si="10"/>
        <v>47757</v>
      </c>
      <c r="R86" s="157">
        <f t="shared" si="11"/>
        <v>66</v>
      </c>
      <c r="S86" s="160">
        <f t="shared" si="12"/>
        <v>26418.492753622606</v>
      </c>
      <c r="T86" s="173">
        <f t="shared" ref="T86:T89" si="16">IF(R86="","",IPMT($U$11/12,R86,$U$7,-$U$8,$U$9,0))</f>
        <v>0</v>
      </c>
      <c r="U86" s="173">
        <f t="shared" ref="U86:U89" si="17">IF(R86="","",PPMT($U$11/12,R86,$U$7,-$U$8,$U$9,0))</f>
        <v>6604.623188405797</v>
      </c>
      <c r="V86" s="173">
        <f t="shared" ref="V86:V149" si="18">IF(R86="","",SUM(T86:U86))</f>
        <v>6604.623188405797</v>
      </c>
      <c r="W86" s="160">
        <f t="shared" ref="W86:W149" si="19">IF(R86="","",SUM(S86)-SUM(U86))</f>
        <v>19813.86956521681</v>
      </c>
    </row>
    <row r="87" spans="1:23" x14ac:dyDescent="0.25">
      <c r="A87" s="81">
        <f t="shared" si="13"/>
        <v>47788</v>
      </c>
      <c r="B87" s="73">
        <v>67</v>
      </c>
      <c r="C87" s="67">
        <f t="shared" ref="C87:C150" si="20">G86</f>
        <v>954295.24</v>
      </c>
      <c r="D87" s="82">
        <f t="shared" ref="D87:D150" si="21">IPMT($E$17/12,B87-1,$E$7-1,-$C$22,$E$16,0)</f>
        <v>4532.9023900000002</v>
      </c>
      <c r="E87" s="82">
        <f t="shared" ref="E87:E150" si="22">PPMT($E$17/12,B87-1,$E$7-1,-$C$22,$E$16,0)</f>
        <v>0</v>
      </c>
      <c r="F87" s="82">
        <f t="shared" si="14"/>
        <v>4532.9023900000002</v>
      </c>
      <c r="G87" s="82">
        <f t="shared" si="15"/>
        <v>954295.24</v>
      </c>
      <c r="Q87" s="172">
        <f t="shared" ref="Q87:Q150" si="23">IF(R87="","",EDATE(Q86,1))</f>
        <v>47788</v>
      </c>
      <c r="R87" s="157">
        <f t="shared" ref="R87:R150" si="24">IF(R86="","",IF(SUM(R86)+1&lt;=$E$7,SUM(R86)+1,""))</f>
        <v>67</v>
      </c>
      <c r="S87" s="160">
        <f t="shared" ref="S87:S89" si="25">IF(R87="","",W86)</f>
        <v>19813.86956521681</v>
      </c>
      <c r="T87" s="173">
        <f t="shared" si="16"/>
        <v>0</v>
      </c>
      <c r="U87" s="173">
        <f t="shared" si="17"/>
        <v>6604.623188405797</v>
      </c>
      <c r="V87" s="173">
        <f t="shared" si="18"/>
        <v>6604.623188405797</v>
      </c>
      <c r="W87" s="160">
        <f t="shared" si="19"/>
        <v>13209.246376811014</v>
      </c>
    </row>
    <row r="88" spans="1:23" x14ac:dyDescent="0.25">
      <c r="A88" s="81">
        <f t="shared" ref="A88:A151" si="26">EDATE(A87,1)</f>
        <v>47818</v>
      </c>
      <c r="B88" s="73">
        <v>68</v>
      </c>
      <c r="C88" s="67">
        <f t="shared" si="20"/>
        <v>954295.24</v>
      </c>
      <c r="D88" s="82">
        <f t="shared" si="21"/>
        <v>4532.9023900000002</v>
      </c>
      <c r="E88" s="82">
        <f t="shared" si="22"/>
        <v>0</v>
      </c>
      <c r="F88" s="82">
        <f t="shared" si="14"/>
        <v>4532.9023900000002</v>
      </c>
      <c r="G88" s="82">
        <f t="shared" si="15"/>
        <v>954295.24</v>
      </c>
      <c r="Q88" s="172">
        <f t="shared" si="23"/>
        <v>47818</v>
      </c>
      <c r="R88" s="157">
        <f t="shared" si="24"/>
        <v>68</v>
      </c>
      <c r="S88" s="160">
        <f t="shared" si="25"/>
        <v>13209.246376811014</v>
      </c>
      <c r="T88" s="173">
        <f t="shared" si="16"/>
        <v>0</v>
      </c>
      <c r="U88" s="173">
        <f t="shared" si="17"/>
        <v>6604.623188405797</v>
      </c>
      <c r="V88" s="173">
        <f t="shared" si="18"/>
        <v>6604.623188405797</v>
      </c>
      <c r="W88" s="160">
        <f t="shared" si="19"/>
        <v>6604.6231884052168</v>
      </c>
    </row>
    <row r="89" spans="1:23" x14ac:dyDescent="0.25">
      <c r="A89" s="81">
        <f t="shared" si="26"/>
        <v>47849</v>
      </c>
      <c r="B89" s="73">
        <v>69</v>
      </c>
      <c r="C89" s="67">
        <f t="shared" si="20"/>
        <v>954295.24</v>
      </c>
      <c r="D89" s="82">
        <f t="shared" si="21"/>
        <v>4532.9023900000002</v>
      </c>
      <c r="E89" s="82">
        <f t="shared" si="22"/>
        <v>0</v>
      </c>
      <c r="F89" s="82">
        <f t="shared" si="14"/>
        <v>4532.9023900000002</v>
      </c>
      <c r="G89" s="82">
        <f t="shared" si="15"/>
        <v>954295.24</v>
      </c>
      <c r="Q89" s="172">
        <f t="shared" si="23"/>
        <v>47849</v>
      </c>
      <c r="R89" s="157">
        <f t="shared" si="24"/>
        <v>69</v>
      </c>
      <c r="S89" s="160">
        <f t="shared" si="25"/>
        <v>6604.6231884052168</v>
      </c>
      <c r="T89" s="173">
        <f t="shared" si="16"/>
        <v>0</v>
      </c>
      <c r="U89" s="173">
        <f t="shared" si="17"/>
        <v>6604.623188405797</v>
      </c>
      <c r="V89" s="173">
        <f t="shared" si="18"/>
        <v>6604.623188405797</v>
      </c>
      <c r="W89" s="160">
        <f t="shared" si="19"/>
        <v>-5.8025761973112822E-10</v>
      </c>
    </row>
    <row r="90" spans="1:23" x14ac:dyDescent="0.25">
      <c r="A90" s="81">
        <f t="shared" si="26"/>
        <v>47880</v>
      </c>
      <c r="B90" s="73">
        <v>70</v>
      </c>
      <c r="C90" s="67">
        <f t="shared" si="20"/>
        <v>954295.24</v>
      </c>
      <c r="D90" s="82">
        <f t="shared" si="21"/>
        <v>4532.9023900000002</v>
      </c>
      <c r="E90" s="82">
        <f t="shared" si="22"/>
        <v>0</v>
      </c>
      <c r="F90" s="82">
        <f t="shared" si="14"/>
        <v>4532.9023900000002</v>
      </c>
      <c r="G90" s="82">
        <f t="shared" si="15"/>
        <v>954295.24</v>
      </c>
      <c r="Q90" s="172"/>
      <c r="R90" s="157"/>
      <c r="S90" s="160"/>
      <c r="T90" s="173"/>
      <c r="U90" s="173"/>
      <c r="V90" s="173"/>
      <c r="W90" s="160"/>
    </row>
    <row r="91" spans="1:23" x14ac:dyDescent="0.25">
      <c r="A91" s="81">
        <f t="shared" si="26"/>
        <v>47908</v>
      </c>
      <c r="B91" s="73">
        <v>71</v>
      </c>
      <c r="C91" s="67">
        <f t="shared" si="20"/>
        <v>954295.24</v>
      </c>
      <c r="D91" s="82">
        <f t="shared" si="21"/>
        <v>4532.9023900000002</v>
      </c>
      <c r="E91" s="82">
        <f t="shared" si="22"/>
        <v>0</v>
      </c>
      <c r="F91" s="82">
        <f t="shared" si="14"/>
        <v>4532.9023900000002</v>
      </c>
      <c r="G91" s="82">
        <f t="shared" si="15"/>
        <v>954295.24</v>
      </c>
      <c r="Q91" s="172"/>
      <c r="R91" s="157"/>
      <c r="S91" s="160"/>
      <c r="T91" s="173"/>
      <c r="U91" s="173"/>
      <c r="V91" s="173"/>
      <c r="W91" s="160"/>
    </row>
    <row r="92" spans="1:23" x14ac:dyDescent="0.25">
      <c r="A92" s="81">
        <f t="shared" si="26"/>
        <v>47939</v>
      </c>
      <c r="B92" s="73">
        <v>72</v>
      </c>
      <c r="C92" s="67">
        <f t="shared" si="20"/>
        <v>954295.24</v>
      </c>
      <c r="D92" s="82">
        <f t="shared" si="21"/>
        <v>4532.9023900000002</v>
      </c>
      <c r="E92" s="82">
        <f t="shared" si="22"/>
        <v>0</v>
      </c>
      <c r="F92" s="82">
        <f t="shared" si="14"/>
        <v>4532.9023900000002</v>
      </c>
      <c r="G92" s="82">
        <f t="shared" si="15"/>
        <v>954295.24</v>
      </c>
      <c r="Q92" s="172"/>
      <c r="R92" s="157"/>
      <c r="S92" s="160"/>
      <c r="T92" s="173"/>
      <c r="U92" s="173"/>
      <c r="V92" s="173"/>
      <c r="W92" s="160"/>
    </row>
    <row r="93" spans="1:23" x14ac:dyDescent="0.25">
      <c r="A93" s="81">
        <f t="shared" si="26"/>
        <v>47969</v>
      </c>
      <c r="B93" s="73">
        <v>73</v>
      </c>
      <c r="C93" s="67">
        <f t="shared" si="20"/>
        <v>954295.24</v>
      </c>
      <c r="D93" s="82">
        <f t="shared" si="21"/>
        <v>4532.9023900000002</v>
      </c>
      <c r="E93" s="82">
        <f t="shared" si="22"/>
        <v>0</v>
      </c>
      <c r="F93" s="82">
        <f t="shared" si="14"/>
        <v>4532.9023900000002</v>
      </c>
      <c r="G93" s="82">
        <f t="shared" si="15"/>
        <v>954295.24</v>
      </c>
      <c r="Q93" s="172"/>
      <c r="R93" s="157"/>
      <c r="S93" s="160"/>
      <c r="T93" s="173"/>
      <c r="U93" s="173"/>
      <c r="V93" s="173"/>
      <c r="W93" s="160"/>
    </row>
    <row r="94" spans="1:23" x14ac:dyDescent="0.25">
      <c r="A94" s="81">
        <f t="shared" si="26"/>
        <v>48000</v>
      </c>
      <c r="B94" s="73">
        <v>74</v>
      </c>
      <c r="C94" s="67">
        <f t="shared" si="20"/>
        <v>954295.24</v>
      </c>
      <c r="D94" s="82">
        <f t="shared" si="21"/>
        <v>4532.9023900000002</v>
      </c>
      <c r="E94" s="82">
        <f t="shared" si="22"/>
        <v>0</v>
      </c>
      <c r="F94" s="82">
        <f t="shared" si="14"/>
        <v>4532.9023900000002</v>
      </c>
      <c r="G94" s="82">
        <f t="shared" si="15"/>
        <v>954295.24</v>
      </c>
      <c r="Q94" s="172"/>
      <c r="R94" s="157"/>
      <c r="S94" s="160"/>
      <c r="T94" s="173"/>
      <c r="U94" s="173"/>
      <c r="V94" s="173"/>
      <c r="W94" s="160"/>
    </row>
    <row r="95" spans="1:23" x14ac:dyDescent="0.25">
      <c r="A95" s="81">
        <f t="shared" si="26"/>
        <v>48030</v>
      </c>
      <c r="B95" s="73">
        <v>75</v>
      </c>
      <c r="C95" s="67">
        <f t="shared" si="20"/>
        <v>954295.24</v>
      </c>
      <c r="D95" s="82">
        <f t="shared" si="21"/>
        <v>4532.9023900000002</v>
      </c>
      <c r="E95" s="82">
        <f t="shared" si="22"/>
        <v>0</v>
      </c>
      <c r="F95" s="82">
        <f t="shared" si="14"/>
        <v>4532.9023900000002</v>
      </c>
      <c r="G95" s="82">
        <f t="shared" si="15"/>
        <v>954295.24</v>
      </c>
      <c r="Q95" s="172"/>
      <c r="R95" s="157"/>
      <c r="S95" s="160"/>
      <c r="T95" s="173"/>
      <c r="U95" s="173"/>
      <c r="V95" s="173"/>
      <c r="W95" s="160"/>
    </row>
    <row r="96" spans="1:23" x14ac:dyDescent="0.25">
      <c r="A96" s="81">
        <f t="shared" si="26"/>
        <v>48061</v>
      </c>
      <c r="B96" s="73">
        <v>76</v>
      </c>
      <c r="C96" s="67">
        <f t="shared" si="20"/>
        <v>954295.24</v>
      </c>
      <c r="D96" s="82">
        <f t="shared" si="21"/>
        <v>4532.9023900000002</v>
      </c>
      <c r="E96" s="82">
        <f t="shared" si="22"/>
        <v>0</v>
      </c>
      <c r="F96" s="82">
        <f t="shared" si="14"/>
        <v>4532.9023900000002</v>
      </c>
      <c r="G96" s="82">
        <f t="shared" si="15"/>
        <v>954295.24</v>
      </c>
      <c r="Q96" s="172"/>
      <c r="R96" s="157"/>
      <c r="S96" s="160"/>
      <c r="T96" s="173"/>
      <c r="U96" s="173"/>
      <c r="V96" s="173"/>
      <c r="W96" s="160"/>
    </row>
    <row r="97" spans="1:23" x14ac:dyDescent="0.25">
      <c r="A97" s="81">
        <f t="shared" si="26"/>
        <v>48092</v>
      </c>
      <c r="B97" s="73">
        <v>77</v>
      </c>
      <c r="C97" s="67">
        <f t="shared" si="20"/>
        <v>954295.24</v>
      </c>
      <c r="D97" s="82">
        <f t="shared" si="21"/>
        <v>4532.9023900000002</v>
      </c>
      <c r="E97" s="82">
        <f t="shared" si="22"/>
        <v>0</v>
      </c>
      <c r="F97" s="82">
        <f t="shared" si="14"/>
        <v>4532.9023900000002</v>
      </c>
      <c r="G97" s="82">
        <f t="shared" si="15"/>
        <v>954295.24</v>
      </c>
      <c r="Q97" s="172"/>
      <c r="R97" s="157"/>
      <c r="S97" s="160"/>
      <c r="T97" s="173"/>
      <c r="U97" s="173"/>
      <c r="V97" s="173"/>
      <c r="W97" s="160"/>
    </row>
    <row r="98" spans="1:23" x14ac:dyDescent="0.25">
      <c r="A98" s="81">
        <f t="shared" si="26"/>
        <v>48122</v>
      </c>
      <c r="B98" s="73">
        <v>78</v>
      </c>
      <c r="C98" s="67">
        <f t="shared" si="20"/>
        <v>954295.24</v>
      </c>
      <c r="D98" s="82">
        <f t="shared" si="21"/>
        <v>4532.9023900000002</v>
      </c>
      <c r="E98" s="82">
        <f t="shared" si="22"/>
        <v>0</v>
      </c>
      <c r="F98" s="82">
        <f t="shared" si="14"/>
        <v>4532.9023900000002</v>
      </c>
      <c r="G98" s="82">
        <f t="shared" si="15"/>
        <v>954295.24</v>
      </c>
      <c r="Q98" s="172"/>
      <c r="R98" s="157"/>
      <c r="S98" s="160"/>
      <c r="T98" s="173"/>
      <c r="U98" s="173"/>
      <c r="V98" s="173"/>
      <c r="W98" s="160"/>
    </row>
    <row r="99" spans="1:23" x14ac:dyDescent="0.25">
      <c r="A99" s="81">
        <f t="shared" si="26"/>
        <v>48153</v>
      </c>
      <c r="B99" s="73">
        <v>79</v>
      </c>
      <c r="C99" s="67">
        <f t="shared" si="20"/>
        <v>954295.24</v>
      </c>
      <c r="D99" s="82">
        <f t="shared" si="21"/>
        <v>4532.9023900000002</v>
      </c>
      <c r="E99" s="82">
        <f t="shared" si="22"/>
        <v>0</v>
      </c>
      <c r="F99" s="82">
        <f t="shared" si="14"/>
        <v>4532.9023900000002</v>
      </c>
      <c r="G99" s="82">
        <f t="shared" si="15"/>
        <v>954295.24</v>
      </c>
      <c r="Q99" s="172"/>
      <c r="R99" s="157"/>
      <c r="S99" s="160"/>
      <c r="T99" s="173"/>
      <c r="U99" s="173"/>
      <c r="V99" s="173"/>
      <c r="W99" s="160"/>
    </row>
    <row r="100" spans="1:23" x14ac:dyDescent="0.25">
      <c r="A100" s="81">
        <f t="shared" si="26"/>
        <v>48183</v>
      </c>
      <c r="B100" s="73">
        <v>80</v>
      </c>
      <c r="C100" s="67">
        <f t="shared" si="20"/>
        <v>954295.24</v>
      </c>
      <c r="D100" s="82">
        <f t="shared" si="21"/>
        <v>4532.9023900000002</v>
      </c>
      <c r="E100" s="82">
        <f t="shared" si="22"/>
        <v>0</v>
      </c>
      <c r="F100" s="82">
        <f t="shared" si="14"/>
        <v>4532.9023900000002</v>
      </c>
      <c r="G100" s="82">
        <f t="shared" si="15"/>
        <v>954295.24</v>
      </c>
      <c r="Q100" s="172"/>
      <c r="R100" s="157"/>
      <c r="S100" s="160"/>
      <c r="T100" s="173"/>
      <c r="U100" s="173"/>
      <c r="V100" s="173"/>
      <c r="W100" s="160"/>
    </row>
    <row r="101" spans="1:23" x14ac:dyDescent="0.25">
      <c r="A101" s="81">
        <f t="shared" si="26"/>
        <v>48214</v>
      </c>
      <c r="B101" s="73">
        <v>81</v>
      </c>
      <c r="C101" s="67">
        <f t="shared" si="20"/>
        <v>954295.24</v>
      </c>
      <c r="D101" s="82">
        <f t="shared" si="21"/>
        <v>4532.9023900000002</v>
      </c>
      <c r="E101" s="82">
        <f t="shared" si="22"/>
        <v>0</v>
      </c>
      <c r="F101" s="82">
        <f t="shared" si="14"/>
        <v>4532.9023900000002</v>
      </c>
      <c r="G101" s="82">
        <f t="shared" si="15"/>
        <v>954295.24</v>
      </c>
      <c r="Q101" s="172"/>
      <c r="R101" s="157"/>
      <c r="S101" s="160"/>
      <c r="T101" s="173"/>
      <c r="U101" s="173"/>
      <c r="V101" s="173"/>
      <c r="W101" s="160"/>
    </row>
    <row r="102" spans="1:23" x14ac:dyDescent="0.25">
      <c r="A102" s="81">
        <f t="shared" si="26"/>
        <v>48245</v>
      </c>
      <c r="B102" s="73">
        <v>82</v>
      </c>
      <c r="C102" s="67">
        <f t="shared" si="20"/>
        <v>954295.24</v>
      </c>
      <c r="D102" s="82">
        <f t="shared" si="21"/>
        <v>4532.9023900000002</v>
      </c>
      <c r="E102" s="82">
        <f t="shared" si="22"/>
        <v>0</v>
      </c>
      <c r="F102" s="82">
        <f t="shared" si="14"/>
        <v>4532.9023900000002</v>
      </c>
      <c r="G102" s="82">
        <f t="shared" si="15"/>
        <v>954295.24</v>
      </c>
      <c r="Q102" s="172"/>
      <c r="R102" s="157"/>
      <c r="S102" s="160"/>
      <c r="T102" s="173"/>
      <c r="U102" s="173"/>
      <c r="V102" s="173"/>
      <c r="W102" s="160"/>
    </row>
    <row r="103" spans="1:23" x14ac:dyDescent="0.25">
      <c r="A103" s="81">
        <f t="shared" si="26"/>
        <v>48274</v>
      </c>
      <c r="B103" s="73">
        <v>83</v>
      </c>
      <c r="C103" s="67">
        <f t="shared" si="20"/>
        <v>954295.24</v>
      </c>
      <c r="D103" s="82">
        <f t="shared" si="21"/>
        <v>4532.9023900000002</v>
      </c>
      <c r="E103" s="82">
        <f t="shared" si="22"/>
        <v>0</v>
      </c>
      <c r="F103" s="82">
        <f t="shared" si="14"/>
        <v>4532.9023900000002</v>
      </c>
      <c r="G103" s="82">
        <f t="shared" si="15"/>
        <v>954295.24</v>
      </c>
      <c r="Q103" s="172"/>
      <c r="R103" s="157"/>
      <c r="S103" s="160"/>
      <c r="T103" s="173"/>
      <c r="U103" s="173"/>
      <c r="V103" s="173"/>
      <c r="W103" s="160"/>
    </row>
    <row r="104" spans="1:23" x14ac:dyDescent="0.25">
      <c r="A104" s="81">
        <f t="shared" si="26"/>
        <v>48305</v>
      </c>
      <c r="B104" s="73">
        <v>84</v>
      </c>
      <c r="C104" s="67">
        <f t="shared" si="20"/>
        <v>954295.24</v>
      </c>
      <c r="D104" s="82">
        <f t="shared" si="21"/>
        <v>4532.9023900000002</v>
      </c>
      <c r="E104" s="82">
        <f t="shared" si="22"/>
        <v>0</v>
      </c>
      <c r="F104" s="82">
        <f t="shared" si="14"/>
        <v>4532.9023900000002</v>
      </c>
      <c r="G104" s="82">
        <f t="shared" si="15"/>
        <v>954295.24</v>
      </c>
      <c r="Q104" s="172"/>
      <c r="R104" s="157"/>
      <c r="S104" s="160"/>
      <c r="T104" s="173"/>
      <c r="U104" s="173"/>
      <c r="V104" s="173"/>
      <c r="W104" s="160"/>
    </row>
    <row r="105" spans="1:23" x14ac:dyDescent="0.25">
      <c r="A105" s="81">
        <f t="shared" si="26"/>
        <v>48335</v>
      </c>
      <c r="B105" s="73">
        <v>85</v>
      </c>
      <c r="C105" s="67">
        <f t="shared" si="20"/>
        <v>954295.24</v>
      </c>
      <c r="D105" s="82">
        <f t="shared" si="21"/>
        <v>4532.9023900000002</v>
      </c>
      <c r="E105" s="82">
        <f t="shared" si="22"/>
        <v>0</v>
      </c>
      <c r="F105" s="82">
        <f t="shared" si="14"/>
        <v>4532.9023900000002</v>
      </c>
      <c r="G105" s="82">
        <f t="shared" si="15"/>
        <v>954295.24</v>
      </c>
      <c r="Q105" s="172"/>
      <c r="R105" s="157"/>
      <c r="S105" s="160"/>
      <c r="T105" s="173"/>
      <c r="U105" s="173"/>
      <c r="V105" s="173"/>
      <c r="W105" s="160"/>
    </row>
    <row r="106" spans="1:23" x14ac:dyDescent="0.25">
      <c r="A106" s="81">
        <f t="shared" si="26"/>
        <v>48366</v>
      </c>
      <c r="B106" s="73">
        <v>86</v>
      </c>
      <c r="C106" s="67">
        <f t="shared" si="20"/>
        <v>954295.24</v>
      </c>
      <c r="D106" s="82">
        <f t="shared" si="21"/>
        <v>4532.9023900000002</v>
      </c>
      <c r="E106" s="82">
        <f t="shared" si="22"/>
        <v>0</v>
      </c>
      <c r="F106" s="82">
        <f t="shared" si="14"/>
        <v>4532.9023900000002</v>
      </c>
      <c r="G106" s="82">
        <f t="shared" si="15"/>
        <v>954295.24</v>
      </c>
      <c r="Q106" s="172"/>
      <c r="R106" s="157"/>
      <c r="S106" s="160"/>
      <c r="T106" s="173"/>
      <c r="U106" s="173"/>
      <c r="V106" s="173"/>
      <c r="W106" s="160"/>
    </row>
    <row r="107" spans="1:23" x14ac:dyDescent="0.25">
      <c r="A107" s="81">
        <f t="shared" si="26"/>
        <v>48396</v>
      </c>
      <c r="B107" s="73">
        <v>87</v>
      </c>
      <c r="C107" s="67">
        <f t="shared" si="20"/>
        <v>954295.24</v>
      </c>
      <c r="D107" s="82">
        <f t="shared" si="21"/>
        <v>4532.9023900000002</v>
      </c>
      <c r="E107" s="82">
        <f t="shared" si="22"/>
        <v>0</v>
      </c>
      <c r="F107" s="82">
        <f t="shared" si="14"/>
        <v>4532.9023900000002</v>
      </c>
      <c r="G107" s="82">
        <f t="shared" si="15"/>
        <v>954295.24</v>
      </c>
      <c r="Q107" s="172"/>
      <c r="R107" s="157"/>
      <c r="S107" s="160"/>
      <c r="T107" s="173"/>
      <c r="U107" s="173"/>
      <c r="V107" s="173"/>
      <c r="W107" s="160"/>
    </row>
    <row r="108" spans="1:23" x14ac:dyDescent="0.25">
      <c r="A108" s="81">
        <f t="shared" si="26"/>
        <v>48427</v>
      </c>
      <c r="B108" s="73">
        <v>88</v>
      </c>
      <c r="C108" s="67">
        <f t="shared" si="20"/>
        <v>954295.24</v>
      </c>
      <c r="D108" s="82">
        <f t="shared" si="21"/>
        <v>4532.9023900000002</v>
      </c>
      <c r="E108" s="82">
        <f t="shared" si="22"/>
        <v>0</v>
      </c>
      <c r="F108" s="82">
        <f t="shared" si="14"/>
        <v>4532.9023900000002</v>
      </c>
      <c r="G108" s="82">
        <f t="shared" si="15"/>
        <v>954295.24</v>
      </c>
      <c r="Q108" s="172"/>
      <c r="R108" s="157"/>
      <c r="S108" s="160"/>
      <c r="T108" s="173"/>
      <c r="U108" s="173"/>
      <c r="V108" s="173"/>
      <c r="W108" s="160"/>
    </row>
    <row r="109" spans="1:23" x14ac:dyDescent="0.25">
      <c r="A109" s="81">
        <f t="shared" si="26"/>
        <v>48458</v>
      </c>
      <c r="B109" s="73">
        <v>89</v>
      </c>
      <c r="C109" s="67">
        <f t="shared" si="20"/>
        <v>954295.24</v>
      </c>
      <c r="D109" s="82">
        <f t="shared" si="21"/>
        <v>4532.9023900000002</v>
      </c>
      <c r="E109" s="82">
        <f t="shared" si="22"/>
        <v>0</v>
      </c>
      <c r="F109" s="82">
        <f t="shared" si="14"/>
        <v>4532.9023900000002</v>
      </c>
      <c r="G109" s="82">
        <f t="shared" si="15"/>
        <v>954295.24</v>
      </c>
      <c r="Q109" s="172"/>
      <c r="R109" s="157"/>
      <c r="S109" s="160"/>
      <c r="T109" s="173"/>
      <c r="U109" s="173"/>
      <c r="V109" s="173"/>
      <c r="W109" s="160"/>
    </row>
    <row r="110" spans="1:23" x14ac:dyDescent="0.25">
      <c r="A110" s="81">
        <f t="shared" si="26"/>
        <v>48488</v>
      </c>
      <c r="B110" s="73">
        <v>90</v>
      </c>
      <c r="C110" s="67">
        <f t="shared" si="20"/>
        <v>954295.24</v>
      </c>
      <c r="D110" s="82">
        <f t="shared" si="21"/>
        <v>4532.9023900000002</v>
      </c>
      <c r="E110" s="82">
        <f t="shared" si="22"/>
        <v>0</v>
      </c>
      <c r="F110" s="82">
        <f t="shared" si="14"/>
        <v>4532.9023900000002</v>
      </c>
      <c r="G110" s="82">
        <f t="shared" si="15"/>
        <v>954295.24</v>
      </c>
      <c r="Q110" s="172"/>
      <c r="R110" s="157"/>
      <c r="S110" s="160"/>
      <c r="T110" s="173"/>
      <c r="U110" s="173"/>
      <c r="V110" s="173"/>
      <c r="W110" s="160"/>
    </row>
    <row r="111" spans="1:23" x14ac:dyDescent="0.25">
      <c r="A111" s="81">
        <f t="shared" si="26"/>
        <v>48519</v>
      </c>
      <c r="B111" s="73">
        <v>91</v>
      </c>
      <c r="C111" s="67">
        <f t="shared" si="20"/>
        <v>954295.24</v>
      </c>
      <c r="D111" s="82">
        <f t="shared" si="21"/>
        <v>4532.9023900000002</v>
      </c>
      <c r="E111" s="82">
        <f t="shared" si="22"/>
        <v>0</v>
      </c>
      <c r="F111" s="82">
        <f t="shared" si="14"/>
        <v>4532.9023900000002</v>
      </c>
      <c r="G111" s="82">
        <f t="shared" si="15"/>
        <v>954295.24</v>
      </c>
      <c r="Q111" s="172"/>
      <c r="R111" s="157"/>
      <c r="S111" s="160"/>
      <c r="T111" s="173"/>
      <c r="U111" s="173"/>
      <c r="V111" s="173"/>
      <c r="W111" s="160"/>
    </row>
    <row r="112" spans="1:23" x14ac:dyDescent="0.25">
      <c r="A112" s="81">
        <f t="shared" si="26"/>
        <v>48549</v>
      </c>
      <c r="B112" s="73">
        <v>92</v>
      </c>
      <c r="C112" s="67">
        <f t="shared" si="20"/>
        <v>954295.24</v>
      </c>
      <c r="D112" s="82">
        <f t="shared" si="21"/>
        <v>4532.9023900000002</v>
      </c>
      <c r="E112" s="82">
        <f t="shared" si="22"/>
        <v>0</v>
      </c>
      <c r="F112" s="82">
        <f t="shared" si="14"/>
        <v>4532.9023900000002</v>
      </c>
      <c r="G112" s="82">
        <f t="shared" si="15"/>
        <v>954295.24</v>
      </c>
      <c r="Q112" s="172"/>
      <c r="R112" s="157"/>
      <c r="S112" s="160"/>
      <c r="T112" s="173"/>
      <c r="U112" s="173"/>
      <c r="V112" s="173"/>
      <c r="W112" s="160"/>
    </row>
    <row r="113" spans="1:23" x14ac:dyDescent="0.25">
      <c r="A113" s="81">
        <f t="shared" si="26"/>
        <v>48580</v>
      </c>
      <c r="B113" s="73">
        <v>93</v>
      </c>
      <c r="C113" s="67">
        <f t="shared" si="20"/>
        <v>954295.24</v>
      </c>
      <c r="D113" s="82">
        <f t="shared" si="21"/>
        <v>4532.9023900000002</v>
      </c>
      <c r="E113" s="82">
        <f t="shared" si="22"/>
        <v>0</v>
      </c>
      <c r="F113" s="82">
        <f t="shared" si="14"/>
        <v>4532.9023900000002</v>
      </c>
      <c r="G113" s="82">
        <f t="shared" si="15"/>
        <v>954295.24</v>
      </c>
      <c r="Q113" s="172"/>
      <c r="R113" s="157"/>
      <c r="S113" s="160"/>
      <c r="T113" s="173"/>
      <c r="U113" s="173"/>
      <c r="V113" s="173"/>
      <c r="W113" s="160"/>
    </row>
    <row r="114" spans="1:23" x14ac:dyDescent="0.25">
      <c r="A114" s="81">
        <f t="shared" si="26"/>
        <v>48611</v>
      </c>
      <c r="B114" s="73">
        <v>94</v>
      </c>
      <c r="C114" s="67">
        <f t="shared" si="20"/>
        <v>954295.24</v>
      </c>
      <c r="D114" s="82">
        <f t="shared" si="21"/>
        <v>4532.9023900000002</v>
      </c>
      <c r="E114" s="82">
        <f t="shared" si="22"/>
        <v>0</v>
      </c>
      <c r="F114" s="82">
        <f t="shared" si="14"/>
        <v>4532.9023900000002</v>
      </c>
      <c r="G114" s="82">
        <f t="shared" si="15"/>
        <v>954295.24</v>
      </c>
      <c r="Q114" s="172"/>
      <c r="R114" s="157"/>
      <c r="S114" s="160"/>
      <c r="T114" s="173"/>
      <c r="U114" s="173"/>
      <c r="V114" s="173"/>
      <c r="W114" s="160"/>
    </row>
    <row r="115" spans="1:23" x14ac:dyDescent="0.25">
      <c r="A115" s="81">
        <f t="shared" si="26"/>
        <v>48639</v>
      </c>
      <c r="B115" s="73">
        <v>95</v>
      </c>
      <c r="C115" s="67">
        <f t="shared" si="20"/>
        <v>954295.24</v>
      </c>
      <c r="D115" s="82">
        <f t="shared" si="21"/>
        <v>4532.9023900000002</v>
      </c>
      <c r="E115" s="82">
        <f t="shared" si="22"/>
        <v>0</v>
      </c>
      <c r="F115" s="82">
        <f t="shared" si="14"/>
        <v>4532.9023900000002</v>
      </c>
      <c r="G115" s="82">
        <f t="shared" si="15"/>
        <v>954295.24</v>
      </c>
      <c r="Q115" s="172"/>
      <c r="R115" s="157"/>
      <c r="S115" s="160"/>
      <c r="T115" s="173"/>
      <c r="U115" s="173"/>
      <c r="V115" s="173"/>
      <c r="W115" s="160"/>
    </row>
    <row r="116" spans="1:23" x14ac:dyDescent="0.25">
      <c r="A116" s="81">
        <f t="shared" si="26"/>
        <v>48670</v>
      </c>
      <c r="B116" s="73">
        <v>96</v>
      </c>
      <c r="C116" s="67">
        <f t="shared" si="20"/>
        <v>954295.24</v>
      </c>
      <c r="D116" s="82">
        <f t="shared" si="21"/>
        <v>4532.9023900000002</v>
      </c>
      <c r="E116" s="82">
        <f t="shared" si="22"/>
        <v>0</v>
      </c>
      <c r="F116" s="82">
        <f t="shared" si="14"/>
        <v>4532.9023900000002</v>
      </c>
      <c r="G116" s="82">
        <f t="shared" si="15"/>
        <v>954295.24</v>
      </c>
      <c r="Q116" s="172"/>
      <c r="R116" s="157"/>
      <c r="S116" s="160"/>
      <c r="T116" s="173"/>
      <c r="U116" s="173"/>
      <c r="V116" s="173"/>
      <c r="W116" s="160"/>
    </row>
    <row r="117" spans="1:23" x14ac:dyDescent="0.25">
      <c r="A117" s="81">
        <f t="shared" si="26"/>
        <v>48700</v>
      </c>
      <c r="B117" s="73">
        <v>97</v>
      </c>
      <c r="C117" s="67">
        <f t="shared" si="20"/>
        <v>954295.24</v>
      </c>
      <c r="D117" s="82">
        <f t="shared" si="21"/>
        <v>4532.9023900000002</v>
      </c>
      <c r="E117" s="82">
        <f t="shared" si="22"/>
        <v>0</v>
      </c>
      <c r="F117" s="82">
        <f t="shared" si="14"/>
        <v>4532.9023900000002</v>
      </c>
      <c r="G117" s="82">
        <f t="shared" si="15"/>
        <v>954295.24</v>
      </c>
      <c r="Q117" s="172"/>
      <c r="R117" s="157"/>
      <c r="S117" s="160"/>
      <c r="T117" s="173"/>
      <c r="U117" s="173"/>
      <c r="V117" s="173"/>
      <c r="W117" s="160"/>
    </row>
    <row r="118" spans="1:23" x14ac:dyDescent="0.25">
      <c r="A118" s="81">
        <f t="shared" si="26"/>
        <v>48731</v>
      </c>
      <c r="B118" s="73">
        <v>98</v>
      </c>
      <c r="C118" s="67">
        <f t="shared" si="20"/>
        <v>954295.24</v>
      </c>
      <c r="D118" s="82">
        <f t="shared" si="21"/>
        <v>4532.9023900000002</v>
      </c>
      <c r="E118" s="82">
        <f t="shared" si="22"/>
        <v>0</v>
      </c>
      <c r="F118" s="82">
        <f t="shared" si="14"/>
        <v>4532.9023900000002</v>
      </c>
      <c r="G118" s="82">
        <f t="shared" si="15"/>
        <v>954295.24</v>
      </c>
      <c r="Q118" s="172"/>
      <c r="R118" s="157"/>
      <c r="S118" s="160"/>
      <c r="T118" s="173"/>
      <c r="U118" s="173"/>
      <c r="V118" s="173"/>
      <c r="W118" s="160"/>
    </row>
    <row r="119" spans="1:23" x14ac:dyDescent="0.25">
      <c r="A119" s="81">
        <f t="shared" si="26"/>
        <v>48761</v>
      </c>
      <c r="B119" s="73">
        <v>99</v>
      </c>
      <c r="C119" s="67">
        <f t="shared" si="20"/>
        <v>954295.24</v>
      </c>
      <c r="D119" s="82">
        <f t="shared" si="21"/>
        <v>4532.9023900000002</v>
      </c>
      <c r="E119" s="82">
        <f t="shared" si="22"/>
        <v>0</v>
      </c>
      <c r="F119" s="82">
        <f t="shared" si="14"/>
        <v>4532.9023900000002</v>
      </c>
      <c r="G119" s="82">
        <f t="shared" si="15"/>
        <v>954295.24</v>
      </c>
      <c r="Q119" s="172"/>
      <c r="R119" s="157"/>
      <c r="S119" s="160"/>
      <c r="T119" s="173"/>
      <c r="U119" s="173"/>
      <c r="V119" s="173"/>
      <c r="W119" s="160"/>
    </row>
    <row r="120" spans="1:23" x14ac:dyDescent="0.25">
      <c r="A120" s="81">
        <f t="shared" si="26"/>
        <v>48792</v>
      </c>
      <c r="B120" s="73">
        <v>100</v>
      </c>
      <c r="C120" s="67">
        <f t="shared" si="20"/>
        <v>954295.24</v>
      </c>
      <c r="D120" s="82">
        <f t="shared" si="21"/>
        <v>4532.9023900000002</v>
      </c>
      <c r="E120" s="82">
        <f t="shared" si="22"/>
        <v>0</v>
      </c>
      <c r="F120" s="82">
        <f t="shared" si="14"/>
        <v>4532.9023900000002</v>
      </c>
      <c r="G120" s="82">
        <f t="shared" si="15"/>
        <v>954295.24</v>
      </c>
      <c r="Q120" s="172"/>
      <c r="R120" s="157"/>
      <c r="S120" s="160"/>
      <c r="T120" s="173"/>
      <c r="U120" s="173"/>
      <c r="V120" s="173"/>
      <c r="W120" s="160"/>
    </row>
    <row r="121" spans="1:23" x14ac:dyDescent="0.25">
      <c r="A121" s="81">
        <f t="shared" si="26"/>
        <v>48823</v>
      </c>
      <c r="B121" s="73">
        <v>101</v>
      </c>
      <c r="C121" s="67">
        <f t="shared" si="20"/>
        <v>954295.24</v>
      </c>
      <c r="D121" s="82">
        <f t="shared" si="21"/>
        <v>4532.9023900000002</v>
      </c>
      <c r="E121" s="82">
        <f t="shared" si="22"/>
        <v>0</v>
      </c>
      <c r="F121" s="82">
        <f t="shared" si="14"/>
        <v>4532.9023900000002</v>
      </c>
      <c r="G121" s="82">
        <f t="shared" si="15"/>
        <v>954295.24</v>
      </c>
      <c r="Q121" s="172"/>
      <c r="R121" s="157"/>
      <c r="S121" s="160"/>
      <c r="T121" s="173"/>
      <c r="U121" s="173"/>
      <c r="V121" s="173"/>
      <c r="W121" s="160"/>
    </row>
    <row r="122" spans="1:23" x14ac:dyDescent="0.25">
      <c r="A122" s="81">
        <f t="shared" si="26"/>
        <v>48853</v>
      </c>
      <c r="B122" s="73">
        <v>102</v>
      </c>
      <c r="C122" s="67">
        <f t="shared" si="20"/>
        <v>954295.24</v>
      </c>
      <c r="D122" s="82">
        <f t="shared" si="21"/>
        <v>4532.9023900000002</v>
      </c>
      <c r="E122" s="82">
        <f t="shared" si="22"/>
        <v>0</v>
      </c>
      <c r="F122" s="82">
        <f t="shared" si="14"/>
        <v>4532.9023900000002</v>
      </c>
      <c r="G122" s="82">
        <f t="shared" si="15"/>
        <v>954295.24</v>
      </c>
      <c r="Q122" s="172"/>
      <c r="R122" s="157"/>
      <c r="S122" s="160"/>
      <c r="T122" s="173"/>
      <c r="U122" s="173"/>
      <c r="V122" s="173"/>
      <c r="W122" s="160"/>
    </row>
    <row r="123" spans="1:23" x14ac:dyDescent="0.25">
      <c r="A123" s="81">
        <f t="shared" si="26"/>
        <v>48884</v>
      </c>
      <c r="B123" s="73">
        <v>103</v>
      </c>
      <c r="C123" s="67">
        <f t="shared" si="20"/>
        <v>954295.24</v>
      </c>
      <c r="D123" s="82">
        <f t="shared" si="21"/>
        <v>4532.9023900000002</v>
      </c>
      <c r="E123" s="82">
        <f t="shared" si="22"/>
        <v>0</v>
      </c>
      <c r="F123" s="82">
        <f t="shared" si="14"/>
        <v>4532.9023900000002</v>
      </c>
      <c r="G123" s="82">
        <f t="shared" si="15"/>
        <v>954295.24</v>
      </c>
      <c r="Q123" s="172"/>
      <c r="R123" s="157"/>
      <c r="S123" s="160"/>
      <c r="T123" s="173"/>
      <c r="U123" s="173"/>
      <c r="V123" s="173"/>
      <c r="W123" s="160"/>
    </row>
    <row r="124" spans="1:23" x14ac:dyDescent="0.25">
      <c r="A124" s="81">
        <f t="shared" si="26"/>
        <v>48914</v>
      </c>
      <c r="B124" s="73">
        <v>104</v>
      </c>
      <c r="C124" s="67">
        <f t="shared" si="20"/>
        <v>954295.24</v>
      </c>
      <c r="D124" s="82">
        <f t="shared" si="21"/>
        <v>4532.9023900000002</v>
      </c>
      <c r="E124" s="82">
        <f t="shared" si="22"/>
        <v>0</v>
      </c>
      <c r="F124" s="82">
        <f t="shared" si="14"/>
        <v>4532.9023900000002</v>
      </c>
      <c r="G124" s="82">
        <f t="shared" si="15"/>
        <v>954295.24</v>
      </c>
      <c r="Q124" s="172"/>
      <c r="R124" s="157"/>
      <c r="S124" s="160"/>
      <c r="T124" s="173"/>
      <c r="U124" s="173"/>
      <c r="V124" s="173"/>
      <c r="W124" s="160"/>
    </row>
    <row r="125" spans="1:23" x14ac:dyDescent="0.25">
      <c r="A125" s="81">
        <f t="shared" si="26"/>
        <v>48945</v>
      </c>
      <c r="B125" s="73">
        <v>105</v>
      </c>
      <c r="C125" s="67">
        <f t="shared" si="20"/>
        <v>954295.24</v>
      </c>
      <c r="D125" s="82">
        <f t="shared" si="21"/>
        <v>4532.9023900000002</v>
      </c>
      <c r="E125" s="82">
        <f t="shared" si="22"/>
        <v>0</v>
      </c>
      <c r="F125" s="82">
        <f t="shared" si="14"/>
        <v>4532.9023900000002</v>
      </c>
      <c r="G125" s="82">
        <f t="shared" si="15"/>
        <v>954295.24</v>
      </c>
      <c r="Q125" s="172"/>
      <c r="R125" s="157"/>
      <c r="S125" s="160"/>
      <c r="T125" s="173"/>
      <c r="U125" s="173"/>
      <c r="V125" s="173"/>
      <c r="W125" s="160"/>
    </row>
    <row r="126" spans="1:23" x14ac:dyDescent="0.25">
      <c r="A126" s="81">
        <f t="shared" si="26"/>
        <v>48976</v>
      </c>
      <c r="B126" s="73">
        <v>106</v>
      </c>
      <c r="C126" s="67">
        <f t="shared" si="20"/>
        <v>954295.24</v>
      </c>
      <c r="D126" s="82">
        <f t="shared" si="21"/>
        <v>4532.9023900000002</v>
      </c>
      <c r="E126" s="82">
        <f t="shared" si="22"/>
        <v>0</v>
      </c>
      <c r="F126" s="82">
        <f t="shared" si="14"/>
        <v>4532.9023900000002</v>
      </c>
      <c r="G126" s="82">
        <f t="shared" si="15"/>
        <v>954295.24</v>
      </c>
      <c r="Q126" s="172"/>
      <c r="R126" s="157"/>
      <c r="S126" s="160"/>
      <c r="T126" s="173"/>
      <c r="U126" s="173"/>
      <c r="V126" s="173"/>
      <c r="W126" s="160"/>
    </row>
    <row r="127" spans="1:23" x14ac:dyDescent="0.25">
      <c r="A127" s="81">
        <f t="shared" si="26"/>
        <v>49004</v>
      </c>
      <c r="B127" s="73">
        <v>107</v>
      </c>
      <c r="C127" s="67">
        <f t="shared" si="20"/>
        <v>954295.24</v>
      </c>
      <c r="D127" s="82">
        <f t="shared" si="21"/>
        <v>4532.9023900000002</v>
      </c>
      <c r="E127" s="82">
        <f t="shared" si="22"/>
        <v>0</v>
      </c>
      <c r="F127" s="82">
        <f t="shared" si="14"/>
        <v>4532.9023900000002</v>
      </c>
      <c r="G127" s="82">
        <f t="shared" si="15"/>
        <v>954295.24</v>
      </c>
      <c r="Q127" s="172"/>
      <c r="R127" s="157"/>
      <c r="S127" s="160"/>
      <c r="T127" s="173"/>
      <c r="U127" s="173"/>
      <c r="V127" s="173"/>
      <c r="W127" s="160"/>
    </row>
    <row r="128" spans="1:23" x14ac:dyDescent="0.25">
      <c r="A128" s="81">
        <f t="shared" si="26"/>
        <v>49035</v>
      </c>
      <c r="B128" s="73">
        <v>108</v>
      </c>
      <c r="C128" s="67">
        <f t="shared" si="20"/>
        <v>954295.24</v>
      </c>
      <c r="D128" s="82">
        <f t="shared" si="21"/>
        <v>4532.9023900000002</v>
      </c>
      <c r="E128" s="82">
        <f t="shared" si="22"/>
        <v>0</v>
      </c>
      <c r="F128" s="82">
        <f t="shared" si="14"/>
        <v>4532.9023900000002</v>
      </c>
      <c r="G128" s="82">
        <f t="shared" si="15"/>
        <v>954295.24</v>
      </c>
      <c r="Q128" s="172"/>
      <c r="R128" s="157"/>
      <c r="S128" s="160"/>
      <c r="T128" s="173"/>
      <c r="U128" s="173"/>
      <c r="V128" s="173"/>
      <c r="W128" s="160"/>
    </row>
    <row r="129" spans="1:23" x14ac:dyDescent="0.25">
      <c r="A129" s="81">
        <f t="shared" si="26"/>
        <v>49065</v>
      </c>
      <c r="B129" s="73">
        <v>109</v>
      </c>
      <c r="C129" s="67">
        <f t="shared" si="20"/>
        <v>954295.24</v>
      </c>
      <c r="D129" s="82">
        <f t="shared" si="21"/>
        <v>4532.9023900000002</v>
      </c>
      <c r="E129" s="82">
        <f t="shared" si="22"/>
        <v>0</v>
      </c>
      <c r="F129" s="82">
        <f t="shared" si="14"/>
        <v>4532.9023900000002</v>
      </c>
      <c r="G129" s="82">
        <f t="shared" si="15"/>
        <v>954295.24</v>
      </c>
      <c r="Q129" s="172"/>
      <c r="R129" s="157"/>
      <c r="S129" s="160"/>
      <c r="T129" s="173"/>
      <c r="U129" s="173"/>
      <c r="V129" s="173"/>
      <c r="W129" s="160"/>
    </row>
    <row r="130" spans="1:23" x14ac:dyDescent="0.25">
      <c r="A130" s="81">
        <f t="shared" si="26"/>
        <v>49096</v>
      </c>
      <c r="B130" s="73">
        <v>110</v>
      </c>
      <c r="C130" s="67">
        <f t="shared" si="20"/>
        <v>954295.24</v>
      </c>
      <c r="D130" s="82">
        <f t="shared" si="21"/>
        <v>4532.9023900000002</v>
      </c>
      <c r="E130" s="82">
        <f t="shared" si="22"/>
        <v>0</v>
      </c>
      <c r="F130" s="82">
        <f t="shared" si="14"/>
        <v>4532.9023900000002</v>
      </c>
      <c r="G130" s="82">
        <f t="shared" si="15"/>
        <v>954295.24</v>
      </c>
      <c r="Q130" s="172"/>
      <c r="R130" s="157"/>
      <c r="S130" s="160"/>
      <c r="T130" s="173"/>
      <c r="U130" s="173"/>
      <c r="V130" s="173"/>
      <c r="W130" s="160"/>
    </row>
    <row r="131" spans="1:23" x14ac:dyDescent="0.25">
      <c r="A131" s="81">
        <f t="shared" si="26"/>
        <v>49126</v>
      </c>
      <c r="B131" s="73">
        <v>111</v>
      </c>
      <c r="C131" s="67">
        <f t="shared" si="20"/>
        <v>954295.24</v>
      </c>
      <c r="D131" s="82">
        <f t="shared" si="21"/>
        <v>4532.9023900000002</v>
      </c>
      <c r="E131" s="82">
        <f t="shared" si="22"/>
        <v>0</v>
      </c>
      <c r="F131" s="82">
        <f t="shared" si="14"/>
        <v>4532.9023900000002</v>
      </c>
      <c r="G131" s="82">
        <f t="shared" si="15"/>
        <v>954295.24</v>
      </c>
      <c r="Q131" s="172"/>
      <c r="R131" s="157"/>
      <c r="S131" s="160"/>
      <c r="T131" s="173"/>
      <c r="U131" s="173"/>
      <c r="V131" s="173"/>
      <c r="W131" s="160"/>
    </row>
    <row r="132" spans="1:23" x14ac:dyDescent="0.25">
      <c r="A132" s="81">
        <f t="shared" si="26"/>
        <v>49157</v>
      </c>
      <c r="B132" s="73">
        <v>112</v>
      </c>
      <c r="C132" s="67">
        <f t="shared" si="20"/>
        <v>954295.24</v>
      </c>
      <c r="D132" s="82">
        <f t="shared" si="21"/>
        <v>4532.9023900000002</v>
      </c>
      <c r="E132" s="82">
        <f t="shared" si="22"/>
        <v>0</v>
      </c>
      <c r="F132" s="82">
        <f t="shared" si="14"/>
        <v>4532.9023900000002</v>
      </c>
      <c r="G132" s="82">
        <f t="shared" si="15"/>
        <v>954295.24</v>
      </c>
      <c r="Q132" s="172"/>
      <c r="R132" s="157"/>
      <c r="S132" s="160"/>
      <c r="T132" s="173"/>
      <c r="U132" s="173"/>
      <c r="V132" s="173"/>
      <c r="W132" s="160"/>
    </row>
    <row r="133" spans="1:23" x14ac:dyDescent="0.25">
      <c r="A133" s="81">
        <f t="shared" si="26"/>
        <v>49188</v>
      </c>
      <c r="B133" s="73">
        <v>113</v>
      </c>
      <c r="C133" s="67">
        <f t="shared" si="20"/>
        <v>954295.24</v>
      </c>
      <c r="D133" s="82">
        <f t="shared" si="21"/>
        <v>4532.9023900000002</v>
      </c>
      <c r="E133" s="82">
        <f t="shared" si="22"/>
        <v>0</v>
      </c>
      <c r="F133" s="82">
        <f t="shared" si="14"/>
        <v>4532.9023900000002</v>
      </c>
      <c r="G133" s="82">
        <f t="shared" si="15"/>
        <v>954295.24</v>
      </c>
      <c r="Q133" s="172"/>
      <c r="R133" s="157"/>
      <c r="S133" s="160"/>
      <c r="T133" s="173"/>
      <c r="U133" s="173"/>
      <c r="V133" s="173"/>
      <c r="W133" s="160"/>
    </row>
    <row r="134" spans="1:23" x14ac:dyDescent="0.25">
      <c r="A134" s="81">
        <f t="shared" si="26"/>
        <v>49218</v>
      </c>
      <c r="B134" s="73">
        <v>114</v>
      </c>
      <c r="C134" s="67">
        <f t="shared" si="20"/>
        <v>954295.24</v>
      </c>
      <c r="D134" s="82">
        <f t="shared" si="21"/>
        <v>4532.9023900000002</v>
      </c>
      <c r="E134" s="82">
        <f t="shared" si="22"/>
        <v>0</v>
      </c>
      <c r="F134" s="82">
        <f t="shared" si="14"/>
        <v>4532.9023900000002</v>
      </c>
      <c r="G134" s="82">
        <f t="shared" si="15"/>
        <v>954295.24</v>
      </c>
      <c r="Q134" s="172"/>
      <c r="R134" s="157"/>
      <c r="S134" s="160"/>
      <c r="T134" s="173"/>
      <c r="U134" s="173"/>
      <c r="V134" s="173"/>
      <c r="W134" s="160"/>
    </row>
    <row r="135" spans="1:23" x14ac:dyDescent="0.25">
      <c r="A135" s="81">
        <f t="shared" si="26"/>
        <v>49249</v>
      </c>
      <c r="B135" s="73">
        <v>115</v>
      </c>
      <c r="C135" s="67">
        <f t="shared" si="20"/>
        <v>954295.24</v>
      </c>
      <c r="D135" s="82">
        <f t="shared" si="21"/>
        <v>4532.9023900000002</v>
      </c>
      <c r="E135" s="82">
        <f t="shared" si="22"/>
        <v>0</v>
      </c>
      <c r="F135" s="82">
        <f t="shared" si="14"/>
        <v>4532.9023900000002</v>
      </c>
      <c r="G135" s="82">
        <f t="shared" si="15"/>
        <v>954295.24</v>
      </c>
      <c r="Q135" s="172"/>
      <c r="R135" s="157"/>
      <c r="S135" s="160"/>
      <c r="T135" s="173"/>
      <c r="U135" s="173"/>
      <c r="V135" s="173"/>
      <c r="W135" s="160"/>
    </row>
    <row r="136" spans="1:23" x14ac:dyDescent="0.25">
      <c r="A136" s="81">
        <f t="shared" si="26"/>
        <v>49279</v>
      </c>
      <c r="B136" s="73">
        <v>116</v>
      </c>
      <c r="C136" s="67">
        <f t="shared" si="20"/>
        <v>954295.24</v>
      </c>
      <c r="D136" s="82">
        <f t="shared" si="21"/>
        <v>4532.9023900000002</v>
      </c>
      <c r="E136" s="82">
        <f t="shared" si="22"/>
        <v>0</v>
      </c>
      <c r="F136" s="82">
        <f t="shared" si="14"/>
        <v>4532.9023900000002</v>
      </c>
      <c r="G136" s="82">
        <f t="shared" si="15"/>
        <v>954295.24</v>
      </c>
      <c r="Q136" s="172"/>
      <c r="R136" s="157"/>
      <c r="S136" s="160"/>
      <c r="T136" s="173"/>
      <c r="U136" s="173"/>
      <c r="V136" s="173"/>
      <c r="W136" s="160"/>
    </row>
    <row r="137" spans="1:23" x14ac:dyDescent="0.25">
      <c r="A137" s="81">
        <f t="shared" si="26"/>
        <v>49310</v>
      </c>
      <c r="B137" s="73">
        <v>117</v>
      </c>
      <c r="C137" s="67">
        <f t="shared" si="20"/>
        <v>954295.24</v>
      </c>
      <c r="D137" s="82">
        <f t="shared" si="21"/>
        <v>4532.9023900000002</v>
      </c>
      <c r="E137" s="82">
        <f t="shared" si="22"/>
        <v>0</v>
      </c>
      <c r="F137" s="82">
        <f t="shared" si="14"/>
        <v>4532.9023900000002</v>
      </c>
      <c r="G137" s="82">
        <f t="shared" si="15"/>
        <v>954295.24</v>
      </c>
      <c r="Q137" s="172"/>
      <c r="R137" s="157"/>
      <c r="S137" s="160"/>
      <c r="T137" s="173"/>
      <c r="U137" s="173"/>
      <c r="V137" s="173"/>
      <c r="W137" s="160"/>
    </row>
    <row r="138" spans="1:23" x14ac:dyDescent="0.25">
      <c r="A138" s="81">
        <f t="shared" si="26"/>
        <v>49341</v>
      </c>
      <c r="B138" s="73">
        <v>118</v>
      </c>
      <c r="C138" s="67">
        <f t="shared" si="20"/>
        <v>954295.24</v>
      </c>
      <c r="D138" s="82">
        <f t="shared" si="21"/>
        <v>4532.9023900000002</v>
      </c>
      <c r="E138" s="82">
        <f t="shared" si="22"/>
        <v>0</v>
      </c>
      <c r="F138" s="82">
        <f t="shared" si="14"/>
        <v>4532.9023900000002</v>
      </c>
      <c r="G138" s="82">
        <f t="shared" si="15"/>
        <v>954295.24</v>
      </c>
      <c r="Q138" s="172"/>
      <c r="R138" s="157"/>
      <c r="S138" s="160"/>
      <c r="T138" s="173"/>
      <c r="U138" s="173"/>
      <c r="V138" s="173"/>
      <c r="W138" s="160"/>
    </row>
    <row r="139" spans="1:23" x14ac:dyDescent="0.25">
      <c r="A139" s="81">
        <f t="shared" si="26"/>
        <v>49369</v>
      </c>
      <c r="B139" s="73">
        <v>119</v>
      </c>
      <c r="C139" s="67">
        <f t="shared" si="20"/>
        <v>954295.24</v>
      </c>
      <c r="D139" s="82">
        <f t="shared" si="21"/>
        <v>4532.9023900000002</v>
      </c>
      <c r="E139" s="82">
        <f t="shared" si="22"/>
        <v>0</v>
      </c>
      <c r="F139" s="82">
        <f t="shared" si="14"/>
        <v>4532.9023900000002</v>
      </c>
      <c r="G139" s="82">
        <f t="shared" si="15"/>
        <v>954295.24</v>
      </c>
      <c r="Q139" s="172"/>
      <c r="R139" s="157"/>
      <c r="S139" s="160"/>
      <c r="T139" s="173"/>
      <c r="U139" s="173"/>
      <c r="V139" s="173"/>
      <c r="W139" s="160"/>
    </row>
    <row r="140" spans="1:23" x14ac:dyDescent="0.25">
      <c r="A140" s="81">
        <f t="shared" si="26"/>
        <v>49400</v>
      </c>
      <c r="B140" s="73">
        <v>120</v>
      </c>
      <c r="C140" s="67">
        <f t="shared" si="20"/>
        <v>954295.24</v>
      </c>
      <c r="D140" s="82">
        <f t="shared" si="21"/>
        <v>4532.9023900000002</v>
      </c>
      <c r="E140" s="82">
        <f t="shared" si="22"/>
        <v>0</v>
      </c>
      <c r="F140" s="82">
        <f t="shared" si="14"/>
        <v>4532.9023900000002</v>
      </c>
      <c r="G140" s="82">
        <f t="shared" si="15"/>
        <v>954295.24</v>
      </c>
      <c r="Q140" s="172" t="str">
        <f t="shared" si="23"/>
        <v/>
      </c>
      <c r="R140" s="157"/>
      <c r="S140" s="160"/>
      <c r="T140" s="173"/>
      <c r="U140" s="173"/>
      <c r="V140" s="173"/>
      <c r="W140" s="160"/>
    </row>
    <row r="141" spans="1:23" x14ac:dyDescent="0.25">
      <c r="A141" s="81">
        <f t="shared" si="26"/>
        <v>49430</v>
      </c>
      <c r="B141" s="73">
        <v>121</v>
      </c>
      <c r="C141" s="67">
        <f t="shared" si="20"/>
        <v>954295.24</v>
      </c>
      <c r="D141" s="82">
        <f t="shared" si="21"/>
        <v>4532.9023900000002</v>
      </c>
      <c r="E141" s="82">
        <f t="shared" si="22"/>
        <v>0</v>
      </c>
      <c r="F141" s="82">
        <f t="shared" si="14"/>
        <v>4532.9023900000002</v>
      </c>
      <c r="G141" s="82">
        <f t="shared" si="15"/>
        <v>954295.24</v>
      </c>
      <c r="Q141" s="172"/>
      <c r="R141" s="157"/>
      <c r="S141" s="160"/>
      <c r="T141" s="173"/>
      <c r="U141" s="173"/>
      <c r="V141" s="173"/>
      <c r="W141" s="160"/>
    </row>
    <row r="142" spans="1:23" x14ac:dyDescent="0.25">
      <c r="A142" s="81">
        <f t="shared" si="26"/>
        <v>49461</v>
      </c>
      <c r="B142" s="73">
        <v>122</v>
      </c>
      <c r="C142" s="67">
        <f t="shared" si="20"/>
        <v>954295.24</v>
      </c>
      <c r="D142" s="82">
        <f t="shared" si="21"/>
        <v>4532.9023900000002</v>
      </c>
      <c r="E142" s="82">
        <f t="shared" si="22"/>
        <v>0</v>
      </c>
      <c r="F142" s="82">
        <f t="shared" si="14"/>
        <v>4532.9023900000002</v>
      </c>
      <c r="G142" s="82">
        <f t="shared" si="15"/>
        <v>954295.24</v>
      </c>
      <c r="Q142" s="172" t="str">
        <f t="shared" si="23"/>
        <v/>
      </c>
      <c r="R142" s="157" t="str">
        <f t="shared" si="24"/>
        <v/>
      </c>
      <c r="S142" s="160" t="str">
        <f t="shared" ref="S142:S205" si="27">IF(R142="","",W141)</f>
        <v/>
      </c>
      <c r="T142" s="173" t="str">
        <f t="shared" ref="T142:T205" si="28">IF(R142="","",IPMT($AE$11/12,R142,$AE$7,-$AE$8,$AE$9,0))</f>
        <v/>
      </c>
      <c r="U142" s="173" t="str">
        <f t="shared" ref="U142:U205" si="29">IF(R142="","",PPMT($AE$11/12,R142,$AE$7,-$AE$8,$AE$9,0))</f>
        <v/>
      </c>
      <c r="V142" s="173" t="str">
        <f t="shared" si="18"/>
        <v/>
      </c>
      <c r="W142" s="160" t="str">
        <f t="shared" si="19"/>
        <v/>
      </c>
    </row>
    <row r="143" spans="1:23" x14ac:dyDescent="0.25">
      <c r="A143" s="81">
        <f t="shared" si="26"/>
        <v>49491</v>
      </c>
      <c r="B143" s="73">
        <v>123</v>
      </c>
      <c r="C143" s="67">
        <f t="shared" si="20"/>
        <v>954295.24</v>
      </c>
      <c r="D143" s="82">
        <f t="shared" si="21"/>
        <v>4532.9023900000002</v>
      </c>
      <c r="E143" s="82">
        <f t="shared" si="22"/>
        <v>0</v>
      </c>
      <c r="F143" s="82">
        <f t="shared" si="14"/>
        <v>4532.9023900000002</v>
      </c>
      <c r="G143" s="82">
        <f t="shared" si="15"/>
        <v>954295.24</v>
      </c>
      <c r="Q143" s="172" t="str">
        <f t="shared" si="23"/>
        <v/>
      </c>
      <c r="R143" s="157" t="str">
        <f t="shared" si="24"/>
        <v/>
      </c>
      <c r="S143" s="160" t="str">
        <f t="shared" si="27"/>
        <v/>
      </c>
      <c r="T143" s="173" t="str">
        <f t="shared" si="28"/>
        <v/>
      </c>
      <c r="U143" s="173" t="str">
        <f t="shared" si="29"/>
        <v/>
      </c>
      <c r="V143" s="173" t="str">
        <f t="shared" si="18"/>
        <v/>
      </c>
      <c r="W143" s="160" t="str">
        <f t="shared" si="19"/>
        <v/>
      </c>
    </row>
    <row r="144" spans="1:23" x14ac:dyDescent="0.25">
      <c r="A144" s="81">
        <f t="shared" si="26"/>
        <v>49522</v>
      </c>
      <c r="B144" s="73">
        <v>124</v>
      </c>
      <c r="C144" s="67">
        <f t="shared" si="20"/>
        <v>954295.24</v>
      </c>
      <c r="D144" s="82">
        <f t="shared" si="21"/>
        <v>4532.9023900000002</v>
      </c>
      <c r="E144" s="82">
        <f t="shared" si="22"/>
        <v>0</v>
      </c>
      <c r="F144" s="82">
        <f t="shared" si="14"/>
        <v>4532.9023900000002</v>
      </c>
      <c r="G144" s="82">
        <f t="shared" si="15"/>
        <v>954295.24</v>
      </c>
      <c r="Q144" s="172" t="str">
        <f t="shared" si="23"/>
        <v/>
      </c>
      <c r="R144" s="157" t="str">
        <f t="shared" si="24"/>
        <v/>
      </c>
      <c r="S144" s="160" t="str">
        <f t="shared" si="27"/>
        <v/>
      </c>
      <c r="T144" s="173" t="str">
        <f t="shared" si="28"/>
        <v/>
      </c>
      <c r="U144" s="173" t="str">
        <f t="shared" si="29"/>
        <v/>
      </c>
      <c r="V144" s="173" t="str">
        <f t="shared" si="18"/>
        <v/>
      </c>
      <c r="W144" s="160" t="str">
        <f t="shared" si="19"/>
        <v/>
      </c>
    </row>
    <row r="145" spans="1:23" x14ac:dyDescent="0.25">
      <c r="A145" s="81">
        <f t="shared" si="26"/>
        <v>49553</v>
      </c>
      <c r="B145" s="73">
        <v>125</v>
      </c>
      <c r="C145" s="67">
        <f t="shared" si="20"/>
        <v>954295.24</v>
      </c>
      <c r="D145" s="82">
        <f t="shared" si="21"/>
        <v>4532.9023900000002</v>
      </c>
      <c r="E145" s="82">
        <f t="shared" si="22"/>
        <v>0</v>
      </c>
      <c r="F145" s="82">
        <f t="shared" si="14"/>
        <v>4532.9023900000002</v>
      </c>
      <c r="G145" s="82">
        <f t="shared" si="15"/>
        <v>954295.24</v>
      </c>
      <c r="Q145" s="172" t="str">
        <f t="shared" si="23"/>
        <v/>
      </c>
      <c r="R145" s="157" t="str">
        <f t="shared" si="24"/>
        <v/>
      </c>
      <c r="S145" s="160" t="str">
        <f t="shared" si="27"/>
        <v/>
      </c>
      <c r="T145" s="173" t="str">
        <f t="shared" si="28"/>
        <v/>
      </c>
      <c r="U145" s="173" t="str">
        <f t="shared" si="29"/>
        <v/>
      </c>
      <c r="V145" s="173" t="str">
        <f t="shared" si="18"/>
        <v/>
      </c>
      <c r="W145" s="160" t="str">
        <f t="shared" si="19"/>
        <v/>
      </c>
    </row>
    <row r="146" spans="1:23" x14ac:dyDescent="0.25">
      <c r="A146" s="81">
        <f t="shared" si="26"/>
        <v>49583</v>
      </c>
      <c r="B146" s="73">
        <v>126</v>
      </c>
      <c r="C146" s="67">
        <f t="shared" si="20"/>
        <v>954295.24</v>
      </c>
      <c r="D146" s="82">
        <f t="shared" si="21"/>
        <v>4532.9023900000002</v>
      </c>
      <c r="E146" s="82">
        <f t="shared" si="22"/>
        <v>0</v>
      </c>
      <c r="F146" s="82">
        <f t="shared" si="14"/>
        <v>4532.9023900000002</v>
      </c>
      <c r="G146" s="82">
        <f t="shared" si="15"/>
        <v>954295.24</v>
      </c>
      <c r="Q146" s="172" t="str">
        <f t="shared" si="23"/>
        <v/>
      </c>
      <c r="R146" s="157" t="str">
        <f t="shared" si="24"/>
        <v/>
      </c>
      <c r="S146" s="160" t="str">
        <f t="shared" si="27"/>
        <v/>
      </c>
      <c r="T146" s="173" t="str">
        <f t="shared" si="28"/>
        <v/>
      </c>
      <c r="U146" s="173" t="str">
        <f t="shared" si="29"/>
        <v/>
      </c>
      <c r="V146" s="173" t="str">
        <f t="shared" si="18"/>
        <v/>
      </c>
      <c r="W146" s="160" t="str">
        <f t="shared" si="19"/>
        <v/>
      </c>
    </row>
    <row r="147" spans="1:23" x14ac:dyDescent="0.25">
      <c r="A147" s="81">
        <f t="shared" si="26"/>
        <v>49614</v>
      </c>
      <c r="B147" s="73">
        <v>127</v>
      </c>
      <c r="C147" s="67">
        <f t="shared" si="20"/>
        <v>954295.24</v>
      </c>
      <c r="D147" s="82">
        <f t="shared" si="21"/>
        <v>4532.9023900000002</v>
      </c>
      <c r="E147" s="82">
        <f t="shared" si="22"/>
        <v>0</v>
      </c>
      <c r="F147" s="82">
        <f t="shared" si="14"/>
        <v>4532.9023900000002</v>
      </c>
      <c r="G147" s="82">
        <f t="shared" si="15"/>
        <v>954295.24</v>
      </c>
      <c r="Q147" s="172" t="str">
        <f t="shared" si="23"/>
        <v/>
      </c>
      <c r="R147" s="157" t="str">
        <f t="shared" si="24"/>
        <v/>
      </c>
      <c r="S147" s="160" t="str">
        <f t="shared" si="27"/>
        <v/>
      </c>
      <c r="T147" s="173" t="str">
        <f t="shared" si="28"/>
        <v/>
      </c>
      <c r="U147" s="173" t="str">
        <f t="shared" si="29"/>
        <v/>
      </c>
      <c r="V147" s="173" t="str">
        <f t="shared" si="18"/>
        <v/>
      </c>
      <c r="W147" s="160" t="str">
        <f t="shared" si="19"/>
        <v/>
      </c>
    </row>
    <row r="148" spans="1:23" x14ac:dyDescent="0.25">
      <c r="A148" s="81">
        <f t="shared" si="26"/>
        <v>49644</v>
      </c>
      <c r="B148" s="73">
        <v>128</v>
      </c>
      <c r="C148" s="67">
        <f t="shared" si="20"/>
        <v>954295.24</v>
      </c>
      <c r="D148" s="82">
        <f t="shared" si="21"/>
        <v>4532.9023900000002</v>
      </c>
      <c r="E148" s="82">
        <f t="shared" si="22"/>
        <v>0</v>
      </c>
      <c r="F148" s="82">
        <f t="shared" si="14"/>
        <v>4532.9023900000002</v>
      </c>
      <c r="G148" s="82">
        <f t="shared" si="15"/>
        <v>954295.24</v>
      </c>
      <c r="Q148" s="172" t="str">
        <f t="shared" si="23"/>
        <v/>
      </c>
      <c r="R148" s="157" t="str">
        <f t="shared" si="24"/>
        <v/>
      </c>
      <c r="S148" s="160" t="str">
        <f t="shared" si="27"/>
        <v/>
      </c>
      <c r="T148" s="173" t="str">
        <f t="shared" si="28"/>
        <v/>
      </c>
      <c r="U148" s="173" t="str">
        <f t="shared" si="29"/>
        <v/>
      </c>
      <c r="V148" s="173" t="str">
        <f t="shared" si="18"/>
        <v/>
      </c>
      <c r="W148" s="160" t="str">
        <f t="shared" si="19"/>
        <v/>
      </c>
    </row>
    <row r="149" spans="1:23" x14ac:dyDescent="0.25">
      <c r="A149" s="81">
        <f t="shared" si="26"/>
        <v>49675</v>
      </c>
      <c r="B149" s="73">
        <v>129</v>
      </c>
      <c r="C149" s="67">
        <f t="shared" si="20"/>
        <v>954295.24</v>
      </c>
      <c r="D149" s="82">
        <f t="shared" si="21"/>
        <v>4532.9023900000002</v>
      </c>
      <c r="E149" s="82">
        <f t="shared" si="22"/>
        <v>0</v>
      </c>
      <c r="F149" s="82">
        <f t="shared" si="14"/>
        <v>4532.9023900000002</v>
      </c>
      <c r="G149" s="82">
        <f t="shared" si="15"/>
        <v>954295.24</v>
      </c>
      <c r="Q149" s="172" t="str">
        <f t="shared" si="23"/>
        <v/>
      </c>
      <c r="R149" s="157" t="str">
        <f t="shared" si="24"/>
        <v/>
      </c>
      <c r="S149" s="160" t="str">
        <f t="shared" si="27"/>
        <v/>
      </c>
      <c r="T149" s="173" t="str">
        <f t="shared" si="28"/>
        <v/>
      </c>
      <c r="U149" s="173" t="str">
        <f t="shared" si="29"/>
        <v/>
      </c>
      <c r="V149" s="173" t="str">
        <f t="shared" si="18"/>
        <v/>
      </c>
      <c r="W149" s="160" t="str">
        <f t="shared" si="19"/>
        <v/>
      </c>
    </row>
    <row r="150" spans="1:23" x14ac:dyDescent="0.25">
      <c r="A150" s="81">
        <f t="shared" si="26"/>
        <v>49706</v>
      </c>
      <c r="B150" s="73">
        <v>130</v>
      </c>
      <c r="C150" s="67">
        <f t="shared" si="20"/>
        <v>954295.24</v>
      </c>
      <c r="D150" s="82">
        <f t="shared" si="21"/>
        <v>4532.9023900000002</v>
      </c>
      <c r="E150" s="82">
        <f t="shared" si="22"/>
        <v>0</v>
      </c>
      <c r="F150" s="82">
        <f t="shared" ref="F150:F209" si="30">D150+E150</f>
        <v>4532.9023900000002</v>
      </c>
      <c r="G150" s="82">
        <f t="shared" ref="G150:G209" si="31">C150-E150</f>
        <v>954295.24</v>
      </c>
      <c r="Q150" s="172" t="str">
        <f t="shared" si="23"/>
        <v/>
      </c>
      <c r="R150" s="157" t="str">
        <f t="shared" si="24"/>
        <v/>
      </c>
      <c r="S150" s="160" t="str">
        <f t="shared" si="27"/>
        <v/>
      </c>
      <c r="T150" s="173" t="str">
        <f t="shared" si="28"/>
        <v/>
      </c>
      <c r="U150" s="173" t="str">
        <f t="shared" si="29"/>
        <v/>
      </c>
      <c r="V150" s="173" t="str">
        <f t="shared" ref="V150:V213" si="32">IF(R150="","",SUM(T150:U150))</f>
        <v/>
      </c>
      <c r="W150" s="160" t="str">
        <f t="shared" ref="W150:W213" si="33">IF(R150="","",SUM(S150)-SUM(U150))</f>
        <v/>
      </c>
    </row>
    <row r="151" spans="1:23" x14ac:dyDescent="0.25">
      <c r="A151" s="81">
        <f t="shared" si="26"/>
        <v>49735</v>
      </c>
      <c r="B151" s="73">
        <v>131</v>
      </c>
      <c r="C151" s="67">
        <f t="shared" ref="C151:C209" si="34">G150</f>
        <v>954295.24</v>
      </c>
      <c r="D151" s="82">
        <f t="shared" ref="D151:D209" si="35">IPMT($E$17/12,B151-1,$E$7-1,-$C$22,$E$16,0)</f>
        <v>4532.9023900000002</v>
      </c>
      <c r="E151" s="82">
        <f t="shared" ref="E151:E209" si="36">PPMT($E$17/12,B151-1,$E$7-1,-$C$22,$E$16,0)</f>
        <v>0</v>
      </c>
      <c r="F151" s="82">
        <f t="shared" si="30"/>
        <v>4532.9023900000002</v>
      </c>
      <c r="G151" s="82">
        <f t="shared" si="31"/>
        <v>954295.24</v>
      </c>
      <c r="Q151" s="172" t="str">
        <f t="shared" ref="Q151:Q214" si="37">IF(R151="","",EDATE(Q150,1))</f>
        <v/>
      </c>
      <c r="R151" s="157" t="str">
        <f t="shared" ref="R151:R214" si="38">IF(R150="","",IF(SUM(R150)+1&lt;=$E$7,SUM(R150)+1,""))</f>
        <v/>
      </c>
      <c r="S151" s="160" t="str">
        <f t="shared" si="27"/>
        <v/>
      </c>
      <c r="T151" s="173" t="str">
        <f t="shared" si="28"/>
        <v/>
      </c>
      <c r="U151" s="173" t="str">
        <f t="shared" si="29"/>
        <v/>
      </c>
      <c r="V151" s="173" t="str">
        <f t="shared" si="32"/>
        <v/>
      </c>
      <c r="W151" s="160" t="str">
        <f t="shared" si="33"/>
        <v/>
      </c>
    </row>
    <row r="152" spans="1:23" x14ac:dyDescent="0.25">
      <c r="A152" s="81">
        <f t="shared" ref="A152:A209" si="39">EDATE(A151,1)</f>
        <v>49766</v>
      </c>
      <c r="B152" s="73">
        <v>132</v>
      </c>
      <c r="C152" s="67">
        <f t="shared" si="34"/>
        <v>954295.24</v>
      </c>
      <c r="D152" s="82">
        <f t="shared" si="35"/>
        <v>4532.9023900000002</v>
      </c>
      <c r="E152" s="82">
        <f t="shared" si="36"/>
        <v>0</v>
      </c>
      <c r="F152" s="82">
        <f t="shared" si="30"/>
        <v>4532.9023900000002</v>
      </c>
      <c r="G152" s="82">
        <f t="shared" si="31"/>
        <v>954295.24</v>
      </c>
      <c r="Q152" s="172" t="str">
        <f t="shared" si="37"/>
        <v/>
      </c>
      <c r="R152" s="157" t="str">
        <f t="shared" si="38"/>
        <v/>
      </c>
      <c r="S152" s="160" t="str">
        <f t="shared" si="27"/>
        <v/>
      </c>
      <c r="T152" s="173" t="str">
        <f t="shared" si="28"/>
        <v/>
      </c>
      <c r="U152" s="173" t="str">
        <f t="shared" si="29"/>
        <v/>
      </c>
      <c r="V152" s="173" t="str">
        <f t="shared" si="32"/>
        <v/>
      </c>
      <c r="W152" s="160" t="str">
        <f t="shared" si="33"/>
        <v/>
      </c>
    </row>
    <row r="153" spans="1:23" x14ac:dyDescent="0.25">
      <c r="A153" s="81">
        <f t="shared" si="39"/>
        <v>49796</v>
      </c>
      <c r="B153" s="73">
        <v>133</v>
      </c>
      <c r="C153" s="67">
        <f t="shared" si="34"/>
        <v>954295.24</v>
      </c>
      <c r="D153" s="82">
        <f t="shared" si="35"/>
        <v>4532.9023900000002</v>
      </c>
      <c r="E153" s="82">
        <f t="shared" si="36"/>
        <v>0</v>
      </c>
      <c r="F153" s="82">
        <f t="shared" si="30"/>
        <v>4532.9023900000002</v>
      </c>
      <c r="G153" s="82">
        <f t="shared" si="31"/>
        <v>954295.24</v>
      </c>
      <c r="Q153" s="172" t="str">
        <f t="shared" si="37"/>
        <v/>
      </c>
      <c r="R153" s="157" t="str">
        <f t="shared" si="38"/>
        <v/>
      </c>
      <c r="S153" s="160" t="str">
        <f t="shared" si="27"/>
        <v/>
      </c>
      <c r="T153" s="173" t="str">
        <f t="shared" si="28"/>
        <v/>
      </c>
      <c r="U153" s="173" t="str">
        <f t="shared" si="29"/>
        <v/>
      </c>
      <c r="V153" s="173" t="str">
        <f t="shared" si="32"/>
        <v/>
      </c>
      <c r="W153" s="160" t="str">
        <f t="shared" si="33"/>
        <v/>
      </c>
    </row>
    <row r="154" spans="1:23" x14ac:dyDescent="0.25">
      <c r="A154" s="81">
        <f t="shared" si="39"/>
        <v>49827</v>
      </c>
      <c r="B154" s="73">
        <v>134</v>
      </c>
      <c r="C154" s="67">
        <f t="shared" si="34"/>
        <v>954295.24</v>
      </c>
      <c r="D154" s="82">
        <f t="shared" si="35"/>
        <v>4532.9023900000002</v>
      </c>
      <c r="E154" s="82">
        <f t="shared" si="36"/>
        <v>0</v>
      </c>
      <c r="F154" s="82">
        <f t="shared" si="30"/>
        <v>4532.9023900000002</v>
      </c>
      <c r="G154" s="82">
        <f t="shared" si="31"/>
        <v>954295.24</v>
      </c>
      <c r="Q154" s="172" t="str">
        <f t="shared" si="37"/>
        <v/>
      </c>
      <c r="R154" s="157" t="str">
        <f t="shared" si="38"/>
        <v/>
      </c>
      <c r="S154" s="160" t="str">
        <f t="shared" si="27"/>
        <v/>
      </c>
      <c r="T154" s="173" t="str">
        <f t="shared" si="28"/>
        <v/>
      </c>
      <c r="U154" s="173" t="str">
        <f t="shared" si="29"/>
        <v/>
      </c>
      <c r="V154" s="173" t="str">
        <f t="shared" si="32"/>
        <v/>
      </c>
      <c r="W154" s="160" t="str">
        <f t="shared" si="33"/>
        <v/>
      </c>
    </row>
    <row r="155" spans="1:23" x14ac:dyDescent="0.25">
      <c r="A155" s="81">
        <f t="shared" si="39"/>
        <v>49857</v>
      </c>
      <c r="B155" s="73">
        <v>135</v>
      </c>
      <c r="C155" s="67">
        <f t="shared" si="34"/>
        <v>954295.24</v>
      </c>
      <c r="D155" s="82">
        <f t="shared" si="35"/>
        <v>4532.9023900000002</v>
      </c>
      <c r="E155" s="82">
        <f t="shared" si="36"/>
        <v>0</v>
      </c>
      <c r="F155" s="82">
        <f t="shared" si="30"/>
        <v>4532.9023900000002</v>
      </c>
      <c r="G155" s="82">
        <f t="shared" si="31"/>
        <v>954295.24</v>
      </c>
      <c r="Q155" s="172" t="str">
        <f t="shared" si="37"/>
        <v/>
      </c>
      <c r="R155" s="157" t="str">
        <f t="shared" si="38"/>
        <v/>
      </c>
      <c r="S155" s="160" t="str">
        <f t="shared" si="27"/>
        <v/>
      </c>
      <c r="T155" s="173" t="str">
        <f t="shared" si="28"/>
        <v/>
      </c>
      <c r="U155" s="173" t="str">
        <f t="shared" si="29"/>
        <v/>
      </c>
      <c r="V155" s="173" t="str">
        <f t="shared" si="32"/>
        <v/>
      </c>
      <c r="W155" s="160" t="str">
        <f t="shared" si="33"/>
        <v/>
      </c>
    </row>
    <row r="156" spans="1:23" x14ac:dyDescent="0.25">
      <c r="A156" s="81">
        <f t="shared" si="39"/>
        <v>49888</v>
      </c>
      <c r="B156" s="73">
        <v>136</v>
      </c>
      <c r="C156" s="67">
        <f t="shared" si="34"/>
        <v>954295.24</v>
      </c>
      <c r="D156" s="82">
        <f t="shared" si="35"/>
        <v>4532.9023900000002</v>
      </c>
      <c r="E156" s="82">
        <f t="shared" si="36"/>
        <v>0</v>
      </c>
      <c r="F156" s="82">
        <f t="shared" si="30"/>
        <v>4532.9023900000002</v>
      </c>
      <c r="G156" s="82">
        <f t="shared" si="31"/>
        <v>954295.24</v>
      </c>
      <c r="Q156" s="172" t="str">
        <f t="shared" si="37"/>
        <v/>
      </c>
      <c r="R156" s="157" t="str">
        <f t="shared" si="38"/>
        <v/>
      </c>
      <c r="S156" s="160" t="str">
        <f t="shared" si="27"/>
        <v/>
      </c>
      <c r="T156" s="173" t="str">
        <f t="shared" si="28"/>
        <v/>
      </c>
      <c r="U156" s="173" t="str">
        <f t="shared" si="29"/>
        <v/>
      </c>
      <c r="V156" s="173" t="str">
        <f t="shared" si="32"/>
        <v/>
      </c>
      <c r="W156" s="160" t="str">
        <f t="shared" si="33"/>
        <v/>
      </c>
    </row>
    <row r="157" spans="1:23" x14ac:dyDescent="0.25">
      <c r="A157" s="81">
        <f t="shared" si="39"/>
        <v>49919</v>
      </c>
      <c r="B157" s="73">
        <v>137</v>
      </c>
      <c r="C157" s="67">
        <f t="shared" si="34"/>
        <v>954295.24</v>
      </c>
      <c r="D157" s="82">
        <f t="shared" si="35"/>
        <v>4532.9023900000002</v>
      </c>
      <c r="E157" s="82">
        <f t="shared" si="36"/>
        <v>0</v>
      </c>
      <c r="F157" s="82">
        <f t="shared" si="30"/>
        <v>4532.9023900000002</v>
      </c>
      <c r="G157" s="82">
        <f t="shared" si="31"/>
        <v>954295.24</v>
      </c>
      <c r="Q157" s="172" t="str">
        <f t="shared" si="37"/>
        <v/>
      </c>
      <c r="R157" s="157" t="str">
        <f t="shared" si="38"/>
        <v/>
      </c>
      <c r="S157" s="160" t="str">
        <f t="shared" si="27"/>
        <v/>
      </c>
      <c r="T157" s="173" t="str">
        <f t="shared" si="28"/>
        <v/>
      </c>
      <c r="U157" s="173" t="str">
        <f t="shared" si="29"/>
        <v/>
      </c>
      <c r="V157" s="173" t="str">
        <f t="shared" si="32"/>
        <v/>
      </c>
      <c r="W157" s="160" t="str">
        <f t="shared" si="33"/>
        <v/>
      </c>
    </row>
    <row r="158" spans="1:23" x14ac:dyDescent="0.25">
      <c r="A158" s="81">
        <f t="shared" si="39"/>
        <v>49949</v>
      </c>
      <c r="B158" s="73">
        <v>138</v>
      </c>
      <c r="C158" s="67">
        <f t="shared" si="34"/>
        <v>954295.24</v>
      </c>
      <c r="D158" s="82">
        <f t="shared" si="35"/>
        <v>4532.9023900000002</v>
      </c>
      <c r="E158" s="82">
        <f t="shared" si="36"/>
        <v>0</v>
      </c>
      <c r="F158" s="82">
        <f t="shared" si="30"/>
        <v>4532.9023900000002</v>
      </c>
      <c r="G158" s="82">
        <f t="shared" si="31"/>
        <v>954295.24</v>
      </c>
      <c r="Q158" s="172" t="str">
        <f t="shared" si="37"/>
        <v/>
      </c>
      <c r="R158" s="157" t="str">
        <f t="shared" si="38"/>
        <v/>
      </c>
      <c r="S158" s="160" t="str">
        <f t="shared" si="27"/>
        <v/>
      </c>
      <c r="T158" s="173" t="str">
        <f t="shared" si="28"/>
        <v/>
      </c>
      <c r="U158" s="173" t="str">
        <f t="shared" si="29"/>
        <v/>
      </c>
      <c r="V158" s="173" t="str">
        <f t="shared" si="32"/>
        <v/>
      </c>
      <c r="W158" s="160" t="str">
        <f t="shared" si="33"/>
        <v/>
      </c>
    </row>
    <row r="159" spans="1:23" x14ac:dyDescent="0.25">
      <c r="A159" s="81">
        <f t="shared" si="39"/>
        <v>49980</v>
      </c>
      <c r="B159" s="73">
        <v>139</v>
      </c>
      <c r="C159" s="67">
        <f t="shared" si="34"/>
        <v>954295.24</v>
      </c>
      <c r="D159" s="82">
        <f t="shared" si="35"/>
        <v>4532.9023900000002</v>
      </c>
      <c r="E159" s="82">
        <f t="shared" si="36"/>
        <v>0</v>
      </c>
      <c r="F159" s="82">
        <f t="shared" si="30"/>
        <v>4532.9023900000002</v>
      </c>
      <c r="G159" s="82">
        <f t="shared" si="31"/>
        <v>954295.24</v>
      </c>
      <c r="Q159" s="172" t="str">
        <f t="shared" si="37"/>
        <v/>
      </c>
      <c r="R159" s="157" t="str">
        <f t="shared" si="38"/>
        <v/>
      </c>
      <c r="S159" s="160" t="str">
        <f t="shared" si="27"/>
        <v/>
      </c>
      <c r="T159" s="173" t="str">
        <f t="shared" si="28"/>
        <v/>
      </c>
      <c r="U159" s="173" t="str">
        <f t="shared" si="29"/>
        <v/>
      </c>
      <c r="V159" s="173" t="str">
        <f t="shared" si="32"/>
        <v/>
      </c>
      <c r="W159" s="160" t="str">
        <f t="shared" si="33"/>
        <v/>
      </c>
    </row>
    <row r="160" spans="1:23" x14ac:dyDescent="0.25">
      <c r="A160" s="81">
        <f t="shared" si="39"/>
        <v>50010</v>
      </c>
      <c r="B160" s="73">
        <v>140</v>
      </c>
      <c r="C160" s="67">
        <f t="shared" si="34"/>
        <v>954295.24</v>
      </c>
      <c r="D160" s="82">
        <f t="shared" si="35"/>
        <v>4532.9023900000002</v>
      </c>
      <c r="E160" s="82">
        <f t="shared" si="36"/>
        <v>0</v>
      </c>
      <c r="F160" s="82">
        <f t="shared" si="30"/>
        <v>4532.9023900000002</v>
      </c>
      <c r="G160" s="82">
        <f t="shared" si="31"/>
        <v>954295.24</v>
      </c>
      <c r="Q160" s="172" t="str">
        <f t="shared" si="37"/>
        <v/>
      </c>
      <c r="R160" s="157" t="str">
        <f t="shared" si="38"/>
        <v/>
      </c>
      <c r="S160" s="160" t="str">
        <f t="shared" si="27"/>
        <v/>
      </c>
      <c r="T160" s="173" t="str">
        <f t="shared" si="28"/>
        <v/>
      </c>
      <c r="U160" s="173" t="str">
        <f t="shared" si="29"/>
        <v/>
      </c>
      <c r="V160" s="173" t="str">
        <f t="shared" si="32"/>
        <v/>
      </c>
      <c r="W160" s="160" t="str">
        <f t="shared" si="33"/>
        <v/>
      </c>
    </row>
    <row r="161" spans="1:23" x14ac:dyDescent="0.25">
      <c r="A161" s="81">
        <f t="shared" si="39"/>
        <v>50041</v>
      </c>
      <c r="B161" s="73">
        <v>141</v>
      </c>
      <c r="C161" s="67">
        <f t="shared" si="34"/>
        <v>954295.24</v>
      </c>
      <c r="D161" s="82">
        <f t="shared" si="35"/>
        <v>4532.9023900000002</v>
      </c>
      <c r="E161" s="82">
        <f t="shared" si="36"/>
        <v>0</v>
      </c>
      <c r="F161" s="82">
        <f t="shared" si="30"/>
        <v>4532.9023900000002</v>
      </c>
      <c r="G161" s="82">
        <f t="shared" si="31"/>
        <v>954295.24</v>
      </c>
      <c r="Q161" s="172" t="str">
        <f t="shared" si="37"/>
        <v/>
      </c>
      <c r="R161" s="157" t="str">
        <f t="shared" si="38"/>
        <v/>
      </c>
      <c r="S161" s="160" t="str">
        <f t="shared" si="27"/>
        <v/>
      </c>
      <c r="T161" s="173" t="str">
        <f t="shared" si="28"/>
        <v/>
      </c>
      <c r="U161" s="173" t="str">
        <f t="shared" si="29"/>
        <v/>
      </c>
      <c r="V161" s="173" t="str">
        <f t="shared" si="32"/>
        <v/>
      </c>
      <c r="W161" s="160" t="str">
        <f t="shared" si="33"/>
        <v/>
      </c>
    </row>
    <row r="162" spans="1:23" x14ac:dyDescent="0.25">
      <c r="A162" s="81">
        <f t="shared" si="39"/>
        <v>50072</v>
      </c>
      <c r="B162" s="73">
        <v>142</v>
      </c>
      <c r="C162" s="67">
        <f t="shared" si="34"/>
        <v>954295.24</v>
      </c>
      <c r="D162" s="82">
        <f t="shared" si="35"/>
        <v>4532.9023900000002</v>
      </c>
      <c r="E162" s="82">
        <f t="shared" si="36"/>
        <v>0</v>
      </c>
      <c r="F162" s="82">
        <f t="shared" si="30"/>
        <v>4532.9023900000002</v>
      </c>
      <c r="G162" s="82">
        <f t="shared" si="31"/>
        <v>954295.24</v>
      </c>
      <c r="Q162" s="172" t="str">
        <f t="shared" si="37"/>
        <v/>
      </c>
      <c r="R162" s="157" t="str">
        <f t="shared" si="38"/>
        <v/>
      </c>
      <c r="S162" s="160" t="str">
        <f t="shared" si="27"/>
        <v/>
      </c>
      <c r="T162" s="173" t="str">
        <f t="shared" si="28"/>
        <v/>
      </c>
      <c r="U162" s="173" t="str">
        <f t="shared" si="29"/>
        <v/>
      </c>
      <c r="V162" s="173" t="str">
        <f t="shared" si="32"/>
        <v/>
      </c>
      <c r="W162" s="160" t="str">
        <f t="shared" si="33"/>
        <v/>
      </c>
    </row>
    <row r="163" spans="1:23" x14ac:dyDescent="0.25">
      <c r="A163" s="81">
        <f t="shared" si="39"/>
        <v>50100</v>
      </c>
      <c r="B163" s="73">
        <v>143</v>
      </c>
      <c r="C163" s="67">
        <f t="shared" si="34"/>
        <v>954295.24</v>
      </c>
      <c r="D163" s="82">
        <f t="shared" si="35"/>
        <v>4532.9023900000002</v>
      </c>
      <c r="E163" s="82">
        <f t="shared" si="36"/>
        <v>0</v>
      </c>
      <c r="F163" s="82">
        <f t="shared" si="30"/>
        <v>4532.9023900000002</v>
      </c>
      <c r="G163" s="82">
        <f t="shared" si="31"/>
        <v>954295.24</v>
      </c>
      <c r="Q163" s="172" t="str">
        <f t="shared" si="37"/>
        <v/>
      </c>
      <c r="R163" s="157" t="str">
        <f t="shared" si="38"/>
        <v/>
      </c>
      <c r="S163" s="160" t="str">
        <f t="shared" si="27"/>
        <v/>
      </c>
      <c r="T163" s="173" t="str">
        <f t="shared" si="28"/>
        <v/>
      </c>
      <c r="U163" s="173" t="str">
        <f t="shared" si="29"/>
        <v/>
      </c>
      <c r="V163" s="173" t="str">
        <f t="shared" si="32"/>
        <v/>
      </c>
      <c r="W163" s="160" t="str">
        <f t="shared" si="33"/>
        <v/>
      </c>
    </row>
    <row r="164" spans="1:23" x14ac:dyDescent="0.25">
      <c r="A164" s="81">
        <f t="shared" si="39"/>
        <v>50131</v>
      </c>
      <c r="B164" s="73">
        <v>144</v>
      </c>
      <c r="C164" s="67">
        <f t="shared" si="34"/>
        <v>954295.24</v>
      </c>
      <c r="D164" s="82">
        <f t="shared" si="35"/>
        <v>4532.9023900000002</v>
      </c>
      <c r="E164" s="82">
        <f t="shared" si="36"/>
        <v>0</v>
      </c>
      <c r="F164" s="82">
        <f t="shared" si="30"/>
        <v>4532.9023900000002</v>
      </c>
      <c r="G164" s="82">
        <f t="shared" si="31"/>
        <v>954295.24</v>
      </c>
      <c r="Q164" s="172" t="str">
        <f t="shared" si="37"/>
        <v/>
      </c>
      <c r="R164" s="157" t="str">
        <f t="shared" si="38"/>
        <v/>
      </c>
      <c r="S164" s="160" t="str">
        <f t="shared" si="27"/>
        <v/>
      </c>
      <c r="T164" s="173" t="str">
        <f t="shared" si="28"/>
        <v/>
      </c>
      <c r="U164" s="173" t="str">
        <f t="shared" si="29"/>
        <v/>
      </c>
      <c r="V164" s="173" t="str">
        <f t="shared" si="32"/>
        <v/>
      </c>
      <c r="W164" s="160" t="str">
        <f t="shared" si="33"/>
        <v/>
      </c>
    </row>
    <row r="165" spans="1:23" x14ac:dyDescent="0.25">
      <c r="A165" s="81">
        <f t="shared" si="39"/>
        <v>50161</v>
      </c>
      <c r="B165" s="73">
        <v>145</v>
      </c>
      <c r="C165" s="67">
        <f t="shared" si="34"/>
        <v>954295.24</v>
      </c>
      <c r="D165" s="82">
        <f t="shared" si="35"/>
        <v>4532.9023900000002</v>
      </c>
      <c r="E165" s="82">
        <f t="shared" si="36"/>
        <v>0</v>
      </c>
      <c r="F165" s="82">
        <f t="shared" si="30"/>
        <v>4532.9023900000002</v>
      </c>
      <c r="G165" s="82">
        <f t="shared" si="31"/>
        <v>954295.24</v>
      </c>
      <c r="Q165" s="172" t="str">
        <f t="shared" si="37"/>
        <v/>
      </c>
      <c r="R165" s="157" t="str">
        <f t="shared" si="38"/>
        <v/>
      </c>
      <c r="S165" s="160" t="str">
        <f t="shared" si="27"/>
        <v/>
      </c>
      <c r="T165" s="173" t="str">
        <f t="shared" si="28"/>
        <v/>
      </c>
      <c r="U165" s="173" t="str">
        <f t="shared" si="29"/>
        <v/>
      </c>
      <c r="V165" s="173" t="str">
        <f t="shared" si="32"/>
        <v/>
      </c>
      <c r="W165" s="160" t="str">
        <f t="shared" si="33"/>
        <v/>
      </c>
    </row>
    <row r="166" spans="1:23" x14ac:dyDescent="0.25">
      <c r="A166" s="81">
        <f t="shared" si="39"/>
        <v>50192</v>
      </c>
      <c r="B166" s="73">
        <v>146</v>
      </c>
      <c r="C166" s="67">
        <f t="shared" si="34"/>
        <v>954295.24</v>
      </c>
      <c r="D166" s="82">
        <f t="shared" si="35"/>
        <v>4532.9023900000002</v>
      </c>
      <c r="E166" s="82">
        <f t="shared" si="36"/>
        <v>0</v>
      </c>
      <c r="F166" s="82">
        <f t="shared" si="30"/>
        <v>4532.9023900000002</v>
      </c>
      <c r="G166" s="82">
        <f t="shared" si="31"/>
        <v>954295.24</v>
      </c>
      <c r="Q166" s="172" t="str">
        <f t="shared" si="37"/>
        <v/>
      </c>
      <c r="R166" s="157" t="str">
        <f t="shared" si="38"/>
        <v/>
      </c>
      <c r="S166" s="160" t="str">
        <f t="shared" si="27"/>
        <v/>
      </c>
      <c r="T166" s="173" t="str">
        <f t="shared" si="28"/>
        <v/>
      </c>
      <c r="U166" s="173" t="str">
        <f t="shared" si="29"/>
        <v/>
      </c>
      <c r="V166" s="173" t="str">
        <f t="shared" si="32"/>
        <v/>
      </c>
      <c r="W166" s="160" t="str">
        <f t="shared" si="33"/>
        <v/>
      </c>
    </row>
    <row r="167" spans="1:23" x14ac:dyDescent="0.25">
      <c r="A167" s="81">
        <f t="shared" si="39"/>
        <v>50222</v>
      </c>
      <c r="B167" s="73">
        <v>147</v>
      </c>
      <c r="C167" s="67">
        <f t="shared" si="34"/>
        <v>954295.24</v>
      </c>
      <c r="D167" s="82">
        <f t="shared" si="35"/>
        <v>4532.9023900000002</v>
      </c>
      <c r="E167" s="82">
        <f t="shared" si="36"/>
        <v>0</v>
      </c>
      <c r="F167" s="82">
        <f t="shared" si="30"/>
        <v>4532.9023900000002</v>
      </c>
      <c r="G167" s="82">
        <f t="shared" si="31"/>
        <v>954295.24</v>
      </c>
      <c r="Q167" s="172" t="str">
        <f t="shared" si="37"/>
        <v/>
      </c>
      <c r="R167" s="157" t="str">
        <f t="shared" si="38"/>
        <v/>
      </c>
      <c r="S167" s="160" t="str">
        <f t="shared" si="27"/>
        <v/>
      </c>
      <c r="T167" s="173" t="str">
        <f t="shared" si="28"/>
        <v/>
      </c>
      <c r="U167" s="173" t="str">
        <f t="shared" si="29"/>
        <v/>
      </c>
      <c r="V167" s="173" t="str">
        <f t="shared" si="32"/>
        <v/>
      </c>
      <c r="W167" s="160" t="str">
        <f t="shared" si="33"/>
        <v/>
      </c>
    </row>
    <row r="168" spans="1:23" x14ac:dyDescent="0.25">
      <c r="A168" s="81">
        <f t="shared" si="39"/>
        <v>50253</v>
      </c>
      <c r="B168" s="73">
        <v>148</v>
      </c>
      <c r="C168" s="67">
        <f t="shared" si="34"/>
        <v>954295.24</v>
      </c>
      <c r="D168" s="82">
        <f t="shared" si="35"/>
        <v>4532.9023900000002</v>
      </c>
      <c r="E168" s="82">
        <f t="shared" si="36"/>
        <v>0</v>
      </c>
      <c r="F168" s="82">
        <f t="shared" si="30"/>
        <v>4532.9023900000002</v>
      </c>
      <c r="G168" s="82">
        <f t="shared" si="31"/>
        <v>954295.24</v>
      </c>
      <c r="Q168" s="172" t="str">
        <f t="shared" si="37"/>
        <v/>
      </c>
      <c r="R168" s="157" t="str">
        <f t="shared" si="38"/>
        <v/>
      </c>
      <c r="S168" s="160" t="str">
        <f t="shared" si="27"/>
        <v/>
      </c>
      <c r="T168" s="173" t="str">
        <f t="shared" si="28"/>
        <v/>
      </c>
      <c r="U168" s="173" t="str">
        <f t="shared" si="29"/>
        <v/>
      </c>
      <c r="V168" s="173" t="str">
        <f t="shared" si="32"/>
        <v/>
      </c>
      <c r="W168" s="160" t="str">
        <f t="shared" si="33"/>
        <v/>
      </c>
    </row>
    <row r="169" spans="1:23" x14ac:dyDescent="0.25">
      <c r="A169" s="81">
        <f t="shared" si="39"/>
        <v>50284</v>
      </c>
      <c r="B169" s="73">
        <v>149</v>
      </c>
      <c r="C169" s="67">
        <f t="shared" si="34"/>
        <v>954295.24</v>
      </c>
      <c r="D169" s="82">
        <f t="shared" si="35"/>
        <v>4532.9023900000002</v>
      </c>
      <c r="E169" s="82">
        <f t="shared" si="36"/>
        <v>0</v>
      </c>
      <c r="F169" s="82">
        <f t="shared" si="30"/>
        <v>4532.9023900000002</v>
      </c>
      <c r="G169" s="82">
        <f t="shared" si="31"/>
        <v>954295.24</v>
      </c>
      <c r="Q169" s="172" t="str">
        <f t="shared" si="37"/>
        <v/>
      </c>
      <c r="R169" s="157" t="str">
        <f t="shared" si="38"/>
        <v/>
      </c>
      <c r="S169" s="160" t="str">
        <f t="shared" si="27"/>
        <v/>
      </c>
      <c r="T169" s="173" t="str">
        <f t="shared" si="28"/>
        <v/>
      </c>
      <c r="U169" s="173" t="str">
        <f t="shared" si="29"/>
        <v/>
      </c>
      <c r="V169" s="173" t="str">
        <f t="shared" si="32"/>
        <v/>
      </c>
      <c r="W169" s="160" t="str">
        <f t="shared" si="33"/>
        <v/>
      </c>
    </row>
    <row r="170" spans="1:23" x14ac:dyDescent="0.25">
      <c r="A170" s="81">
        <f t="shared" si="39"/>
        <v>50314</v>
      </c>
      <c r="B170" s="73">
        <v>150</v>
      </c>
      <c r="C170" s="67">
        <f t="shared" si="34"/>
        <v>954295.24</v>
      </c>
      <c r="D170" s="82">
        <f t="shared" si="35"/>
        <v>4532.9023900000002</v>
      </c>
      <c r="E170" s="82">
        <f t="shared" si="36"/>
        <v>0</v>
      </c>
      <c r="F170" s="82">
        <f t="shared" si="30"/>
        <v>4532.9023900000002</v>
      </c>
      <c r="G170" s="82">
        <f t="shared" si="31"/>
        <v>954295.24</v>
      </c>
      <c r="Q170" s="172" t="str">
        <f t="shared" si="37"/>
        <v/>
      </c>
      <c r="R170" s="157" t="str">
        <f t="shared" si="38"/>
        <v/>
      </c>
      <c r="S170" s="160" t="str">
        <f t="shared" si="27"/>
        <v/>
      </c>
      <c r="T170" s="173" t="str">
        <f t="shared" si="28"/>
        <v/>
      </c>
      <c r="U170" s="173" t="str">
        <f t="shared" si="29"/>
        <v/>
      </c>
      <c r="V170" s="173" t="str">
        <f t="shared" si="32"/>
        <v/>
      </c>
      <c r="W170" s="160" t="str">
        <f t="shared" si="33"/>
        <v/>
      </c>
    </row>
    <row r="171" spans="1:23" x14ac:dyDescent="0.25">
      <c r="A171" s="81">
        <f t="shared" si="39"/>
        <v>50345</v>
      </c>
      <c r="B171" s="73">
        <v>151</v>
      </c>
      <c r="C171" s="67">
        <f t="shared" si="34"/>
        <v>954295.24</v>
      </c>
      <c r="D171" s="82">
        <f t="shared" si="35"/>
        <v>4532.9023900000002</v>
      </c>
      <c r="E171" s="82">
        <f t="shared" si="36"/>
        <v>0</v>
      </c>
      <c r="F171" s="82">
        <f t="shared" si="30"/>
        <v>4532.9023900000002</v>
      </c>
      <c r="G171" s="82">
        <f t="shared" si="31"/>
        <v>954295.24</v>
      </c>
      <c r="Q171" s="172" t="str">
        <f t="shared" si="37"/>
        <v/>
      </c>
      <c r="R171" s="157" t="str">
        <f t="shared" si="38"/>
        <v/>
      </c>
      <c r="S171" s="160" t="str">
        <f t="shared" si="27"/>
        <v/>
      </c>
      <c r="T171" s="173" t="str">
        <f t="shared" si="28"/>
        <v/>
      </c>
      <c r="U171" s="173" t="str">
        <f t="shared" si="29"/>
        <v/>
      </c>
      <c r="V171" s="173" t="str">
        <f t="shared" si="32"/>
        <v/>
      </c>
      <c r="W171" s="160" t="str">
        <f t="shared" si="33"/>
        <v/>
      </c>
    </row>
    <row r="172" spans="1:23" x14ac:dyDescent="0.25">
      <c r="A172" s="81">
        <f t="shared" si="39"/>
        <v>50375</v>
      </c>
      <c r="B172" s="73">
        <v>152</v>
      </c>
      <c r="C172" s="67">
        <f t="shared" si="34"/>
        <v>954295.24</v>
      </c>
      <c r="D172" s="82">
        <f t="shared" si="35"/>
        <v>4532.9023900000002</v>
      </c>
      <c r="E172" s="82">
        <f t="shared" si="36"/>
        <v>0</v>
      </c>
      <c r="F172" s="82">
        <f t="shared" si="30"/>
        <v>4532.9023900000002</v>
      </c>
      <c r="G172" s="82">
        <f t="shared" si="31"/>
        <v>954295.24</v>
      </c>
      <c r="Q172" s="172" t="str">
        <f t="shared" si="37"/>
        <v/>
      </c>
      <c r="R172" s="157" t="str">
        <f t="shared" si="38"/>
        <v/>
      </c>
      <c r="S172" s="160" t="str">
        <f t="shared" si="27"/>
        <v/>
      </c>
      <c r="T172" s="173" t="str">
        <f t="shared" si="28"/>
        <v/>
      </c>
      <c r="U172" s="173" t="str">
        <f t="shared" si="29"/>
        <v/>
      </c>
      <c r="V172" s="173" t="str">
        <f t="shared" si="32"/>
        <v/>
      </c>
      <c r="W172" s="160" t="str">
        <f t="shared" si="33"/>
        <v/>
      </c>
    </row>
    <row r="173" spans="1:23" x14ac:dyDescent="0.25">
      <c r="A173" s="81">
        <f t="shared" si="39"/>
        <v>50406</v>
      </c>
      <c r="B173" s="73">
        <v>153</v>
      </c>
      <c r="C173" s="67">
        <f t="shared" si="34"/>
        <v>954295.24</v>
      </c>
      <c r="D173" s="82">
        <f t="shared" si="35"/>
        <v>4532.9023900000002</v>
      </c>
      <c r="E173" s="82">
        <f t="shared" si="36"/>
        <v>0</v>
      </c>
      <c r="F173" s="82">
        <f t="shared" si="30"/>
        <v>4532.9023900000002</v>
      </c>
      <c r="G173" s="82">
        <f t="shared" si="31"/>
        <v>954295.24</v>
      </c>
      <c r="Q173" s="172" t="str">
        <f t="shared" si="37"/>
        <v/>
      </c>
      <c r="R173" s="157" t="str">
        <f t="shared" si="38"/>
        <v/>
      </c>
      <c r="S173" s="160" t="str">
        <f t="shared" si="27"/>
        <v/>
      </c>
      <c r="T173" s="173" t="str">
        <f t="shared" si="28"/>
        <v/>
      </c>
      <c r="U173" s="173" t="str">
        <f t="shared" si="29"/>
        <v/>
      </c>
      <c r="V173" s="173" t="str">
        <f t="shared" si="32"/>
        <v/>
      </c>
      <c r="W173" s="160" t="str">
        <f t="shared" si="33"/>
        <v/>
      </c>
    </row>
    <row r="174" spans="1:23" x14ac:dyDescent="0.25">
      <c r="A174" s="81">
        <f t="shared" si="39"/>
        <v>50437</v>
      </c>
      <c r="B174" s="73">
        <v>154</v>
      </c>
      <c r="C174" s="67">
        <f t="shared" si="34"/>
        <v>954295.24</v>
      </c>
      <c r="D174" s="82">
        <f t="shared" si="35"/>
        <v>4532.9023900000002</v>
      </c>
      <c r="E174" s="82">
        <f t="shared" si="36"/>
        <v>0</v>
      </c>
      <c r="F174" s="82">
        <f t="shared" si="30"/>
        <v>4532.9023900000002</v>
      </c>
      <c r="G174" s="82">
        <f t="shared" si="31"/>
        <v>954295.24</v>
      </c>
      <c r="Q174" s="172" t="str">
        <f t="shared" si="37"/>
        <v/>
      </c>
      <c r="R174" s="157" t="str">
        <f t="shared" si="38"/>
        <v/>
      </c>
      <c r="S174" s="160" t="str">
        <f t="shared" si="27"/>
        <v/>
      </c>
      <c r="T174" s="173" t="str">
        <f t="shared" si="28"/>
        <v/>
      </c>
      <c r="U174" s="173" t="str">
        <f t="shared" si="29"/>
        <v/>
      </c>
      <c r="V174" s="173" t="str">
        <f t="shared" si="32"/>
        <v/>
      </c>
      <c r="W174" s="160" t="str">
        <f t="shared" si="33"/>
        <v/>
      </c>
    </row>
    <row r="175" spans="1:23" x14ac:dyDescent="0.25">
      <c r="A175" s="81">
        <f t="shared" si="39"/>
        <v>50465</v>
      </c>
      <c r="B175" s="73">
        <v>155</v>
      </c>
      <c r="C175" s="67">
        <f t="shared" si="34"/>
        <v>954295.24</v>
      </c>
      <c r="D175" s="82">
        <f t="shared" si="35"/>
        <v>4532.9023900000002</v>
      </c>
      <c r="E175" s="82">
        <f t="shared" si="36"/>
        <v>0</v>
      </c>
      <c r="F175" s="82">
        <f t="shared" si="30"/>
        <v>4532.9023900000002</v>
      </c>
      <c r="G175" s="82">
        <f t="shared" si="31"/>
        <v>954295.24</v>
      </c>
      <c r="Q175" s="172" t="str">
        <f t="shared" si="37"/>
        <v/>
      </c>
      <c r="R175" s="157" t="str">
        <f t="shared" si="38"/>
        <v/>
      </c>
      <c r="S175" s="160" t="str">
        <f t="shared" si="27"/>
        <v/>
      </c>
      <c r="T175" s="173" t="str">
        <f t="shared" si="28"/>
        <v/>
      </c>
      <c r="U175" s="173" t="str">
        <f t="shared" si="29"/>
        <v/>
      </c>
      <c r="V175" s="173" t="str">
        <f t="shared" si="32"/>
        <v/>
      </c>
      <c r="W175" s="160" t="str">
        <f t="shared" si="33"/>
        <v/>
      </c>
    </row>
    <row r="176" spans="1:23" x14ac:dyDescent="0.25">
      <c r="A176" s="81">
        <f t="shared" si="39"/>
        <v>50496</v>
      </c>
      <c r="B176" s="73">
        <v>156</v>
      </c>
      <c r="C176" s="67">
        <f t="shared" si="34"/>
        <v>954295.24</v>
      </c>
      <c r="D176" s="82">
        <f t="shared" si="35"/>
        <v>4532.9023900000002</v>
      </c>
      <c r="E176" s="82">
        <f t="shared" si="36"/>
        <v>0</v>
      </c>
      <c r="F176" s="82">
        <f t="shared" si="30"/>
        <v>4532.9023900000002</v>
      </c>
      <c r="G176" s="82">
        <f t="shared" si="31"/>
        <v>954295.24</v>
      </c>
      <c r="Q176" s="172" t="str">
        <f t="shared" si="37"/>
        <v/>
      </c>
      <c r="R176" s="157" t="str">
        <f t="shared" si="38"/>
        <v/>
      </c>
      <c r="S176" s="160" t="str">
        <f t="shared" si="27"/>
        <v/>
      </c>
      <c r="T176" s="173" t="str">
        <f t="shared" si="28"/>
        <v/>
      </c>
      <c r="U176" s="173" t="str">
        <f t="shared" si="29"/>
        <v/>
      </c>
      <c r="V176" s="173" t="str">
        <f t="shared" si="32"/>
        <v/>
      </c>
      <c r="W176" s="160" t="str">
        <f t="shared" si="33"/>
        <v/>
      </c>
    </row>
    <row r="177" spans="1:23" x14ac:dyDescent="0.25">
      <c r="A177" s="81">
        <f t="shared" si="39"/>
        <v>50526</v>
      </c>
      <c r="B177" s="73">
        <v>157</v>
      </c>
      <c r="C177" s="67">
        <f t="shared" si="34"/>
        <v>954295.24</v>
      </c>
      <c r="D177" s="82">
        <f t="shared" si="35"/>
        <v>4532.9023900000002</v>
      </c>
      <c r="E177" s="82">
        <f t="shared" si="36"/>
        <v>0</v>
      </c>
      <c r="F177" s="82">
        <f t="shared" si="30"/>
        <v>4532.9023900000002</v>
      </c>
      <c r="G177" s="82">
        <f t="shared" si="31"/>
        <v>954295.24</v>
      </c>
      <c r="Q177" s="172" t="str">
        <f t="shared" si="37"/>
        <v/>
      </c>
      <c r="R177" s="157" t="str">
        <f t="shared" si="38"/>
        <v/>
      </c>
      <c r="S177" s="160" t="str">
        <f t="shared" si="27"/>
        <v/>
      </c>
      <c r="T177" s="173" t="str">
        <f t="shared" si="28"/>
        <v/>
      </c>
      <c r="U177" s="173" t="str">
        <f t="shared" si="29"/>
        <v/>
      </c>
      <c r="V177" s="173" t="str">
        <f t="shared" si="32"/>
        <v/>
      </c>
      <c r="W177" s="160" t="str">
        <f t="shared" si="33"/>
        <v/>
      </c>
    </row>
    <row r="178" spans="1:23" x14ac:dyDescent="0.25">
      <c r="A178" s="81">
        <f t="shared" si="39"/>
        <v>50557</v>
      </c>
      <c r="B178" s="73">
        <v>158</v>
      </c>
      <c r="C178" s="67">
        <f t="shared" si="34"/>
        <v>954295.24</v>
      </c>
      <c r="D178" s="82">
        <f t="shared" si="35"/>
        <v>4532.9023900000002</v>
      </c>
      <c r="E178" s="82">
        <f t="shared" si="36"/>
        <v>0</v>
      </c>
      <c r="F178" s="82">
        <f t="shared" si="30"/>
        <v>4532.9023900000002</v>
      </c>
      <c r="G178" s="82">
        <f t="shared" si="31"/>
        <v>954295.24</v>
      </c>
      <c r="Q178" s="172" t="str">
        <f t="shared" si="37"/>
        <v/>
      </c>
      <c r="R178" s="157" t="str">
        <f t="shared" si="38"/>
        <v/>
      </c>
      <c r="S178" s="160" t="str">
        <f t="shared" si="27"/>
        <v/>
      </c>
      <c r="T178" s="173" t="str">
        <f t="shared" si="28"/>
        <v/>
      </c>
      <c r="U178" s="173" t="str">
        <f t="shared" si="29"/>
        <v/>
      </c>
      <c r="V178" s="173" t="str">
        <f t="shared" si="32"/>
        <v/>
      </c>
      <c r="W178" s="160" t="str">
        <f t="shared" si="33"/>
        <v/>
      </c>
    </row>
    <row r="179" spans="1:23" x14ac:dyDescent="0.25">
      <c r="A179" s="81">
        <f t="shared" si="39"/>
        <v>50587</v>
      </c>
      <c r="B179" s="73">
        <v>159</v>
      </c>
      <c r="C179" s="67">
        <f t="shared" si="34"/>
        <v>954295.24</v>
      </c>
      <c r="D179" s="82">
        <f t="shared" si="35"/>
        <v>4532.9023900000002</v>
      </c>
      <c r="E179" s="82">
        <f t="shared" si="36"/>
        <v>0</v>
      </c>
      <c r="F179" s="82">
        <f t="shared" si="30"/>
        <v>4532.9023900000002</v>
      </c>
      <c r="G179" s="82">
        <f t="shared" si="31"/>
        <v>954295.24</v>
      </c>
      <c r="Q179" s="172" t="str">
        <f t="shared" si="37"/>
        <v/>
      </c>
      <c r="R179" s="157" t="str">
        <f t="shared" si="38"/>
        <v/>
      </c>
      <c r="S179" s="160" t="str">
        <f t="shared" si="27"/>
        <v/>
      </c>
      <c r="T179" s="173" t="str">
        <f t="shared" si="28"/>
        <v/>
      </c>
      <c r="U179" s="173" t="str">
        <f t="shared" si="29"/>
        <v/>
      </c>
      <c r="V179" s="173" t="str">
        <f t="shared" si="32"/>
        <v/>
      </c>
      <c r="W179" s="160" t="str">
        <f t="shared" si="33"/>
        <v/>
      </c>
    </row>
    <row r="180" spans="1:23" x14ac:dyDescent="0.25">
      <c r="A180" s="81">
        <f t="shared" si="39"/>
        <v>50618</v>
      </c>
      <c r="B180" s="73">
        <v>160</v>
      </c>
      <c r="C180" s="67">
        <f t="shared" si="34"/>
        <v>954295.24</v>
      </c>
      <c r="D180" s="82">
        <f t="shared" si="35"/>
        <v>4532.9023900000002</v>
      </c>
      <c r="E180" s="82">
        <f t="shared" si="36"/>
        <v>0</v>
      </c>
      <c r="F180" s="82">
        <f t="shared" si="30"/>
        <v>4532.9023900000002</v>
      </c>
      <c r="G180" s="82">
        <f t="shared" si="31"/>
        <v>954295.24</v>
      </c>
      <c r="Q180" s="172" t="str">
        <f t="shared" si="37"/>
        <v/>
      </c>
      <c r="R180" s="157" t="str">
        <f t="shared" si="38"/>
        <v/>
      </c>
      <c r="S180" s="160" t="str">
        <f t="shared" si="27"/>
        <v/>
      </c>
      <c r="T180" s="173" t="str">
        <f t="shared" si="28"/>
        <v/>
      </c>
      <c r="U180" s="173" t="str">
        <f t="shared" si="29"/>
        <v/>
      </c>
      <c r="V180" s="173" t="str">
        <f t="shared" si="32"/>
        <v/>
      </c>
      <c r="W180" s="160" t="str">
        <f t="shared" si="33"/>
        <v/>
      </c>
    </row>
    <row r="181" spans="1:23" x14ac:dyDescent="0.25">
      <c r="A181" s="81">
        <f t="shared" si="39"/>
        <v>50649</v>
      </c>
      <c r="B181" s="73">
        <v>161</v>
      </c>
      <c r="C181" s="67">
        <f t="shared" si="34"/>
        <v>954295.24</v>
      </c>
      <c r="D181" s="82">
        <f t="shared" si="35"/>
        <v>4532.9023900000002</v>
      </c>
      <c r="E181" s="82">
        <f t="shared" si="36"/>
        <v>0</v>
      </c>
      <c r="F181" s="82">
        <f t="shared" si="30"/>
        <v>4532.9023900000002</v>
      </c>
      <c r="G181" s="82">
        <f t="shared" si="31"/>
        <v>954295.24</v>
      </c>
      <c r="Q181" s="172" t="str">
        <f t="shared" si="37"/>
        <v/>
      </c>
      <c r="R181" s="157" t="str">
        <f t="shared" si="38"/>
        <v/>
      </c>
      <c r="S181" s="160" t="str">
        <f t="shared" si="27"/>
        <v/>
      </c>
      <c r="T181" s="173" t="str">
        <f t="shared" si="28"/>
        <v/>
      </c>
      <c r="U181" s="173" t="str">
        <f t="shared" si="29"/>
        <v/>
      </c>
      <c r="V181" s="173" t="str">
        <f t="shared" si="32"/>
        <v/>
      </c>
      <c r="W181" s="160" t="str">
        <f t="shared" si="33"/>
        <v/>
      </c>
    </row>
    <row r="182" spans="1:23" x14ac:dyDescent="0.25">
      <c r="A182" s="81">
        <f t="shared" si="39"/>
        <v>50679</v>
      </c>
      <c r="B182" s="73">
        <v>162</v>
      </c>
      <c r="C182" s="67">
        <f t="shared" si="34"/>
        <v>954295.24</v>
      </c>
      <c r="D182" s="82">
        <f t="shared" si="35"/>
        <v>4532.9023900000002</v>
      </c>
      <c r="E182" s="82">
        <f t="shared" si="36"/>
        <v>0</v>
      </c>
      <c r="F182" s="82">
        <f t="shared" si="30"/>
        <v>4532.9023900000002</v>
      </c>
      <c r="G182" s="82">
        <f t="shared" si="31"/>
        <v>954295.24</v>
      </c>
      <c r="Q182" s="172" t="str">
        <f t="shared" si="37"/>
        <v/>
      </c>
      <c r="R182" s="157" t="str">
        <f t="shared" si="38"/>
        <v/>
      </c>
      <c r="S182" s="160" t="str">
        <f t="shared" si="27"/>
        <v/>
      </c>
      <c r="T182" s="173" t="str">
        <f t="shared" si="28"/>
        <v/>
      </c>
      <c r="U182" s="173" t="str">
        <f t="shared" si="29"/>
        <v/>
      </c>
      <c r="V182" s="173" t="str">
        <f t="shared" si="32"/>
        <v/>
      </c>
      <c r="W182" s="160" t="str">
        <f t="shared" si="33"/>
        <v/>
      </c>
    </row>
    <row r="183" spans="1:23" x14ac:dyDescent="0.25">
      <c r="A183" s="81">
        <f t="shared" si="39"/>
        <v>50710</v>
      </c>
      <c r="B183" s="73">
        <v>163</v>
      </c>
      <c r="C183" s="67">
        <f t="shared" si="34"/>
        <v>954295.24</v>
      </c>
      <c r="D183" s="82">
        <f t="shared" si="35"/>
        <v>4532.9023900000002</v>
      </c>
      <c r="E183" s="82">
        <f t="shared" si="36"/>
        <v>0</v>
      </c>
      <c r="F183" s="82">
        <f t="shared" si="30"/>
        <v>4532.9023900000002</v>
      </c>
      <c r="G183" s="82">
        <f t="shared" si="31"/>
        <v>954295.24</v>
      </c>
      <c r="Q183" s="172" t="str">
        <f t="shared" si="37"/>
        <v/>
      </c>
      <c r="R183" s="157" t="str">
        <f t="shared" si="38"/>
        <v/>
      </c>
      <c r="S183" s="160" t="str">
        <f t="shared" si="27"/>
        <v/>
      </c>
      <c r="T183" s="173" t="str">
        <f t="shared" si="28"/>
        <v/>
      </c>
      <c r="U183" s="173" t="str">
        <f t="shared" si="29"/>
        <v/>
      </c>
      <c r="V183" s="173" t="str">
        <f t="shared" si="32"/>
        <v/>
      </c>
      <c r="W183" s="160" t="str">
        <f t="shared" si="33"/>
        <v/>
      </c>
    </row>
    <row r="184" spans="1:23" x14ac:dyDescent="0.25">
      <c r="A184" s="81">
        <f t="shared" si="39"/>
        <v>50740</v>
      </c>
      <c r="B184" s="73">
        <v>164</v>
      </c>
      <c r="C184" s="67">
        <f t="shared" si="34"/>
        <v>954295.24</v>
      </c>
      <c r="D184" s="82">
        <f t="shared" si="35"/>
        <v>4532.9023900000002</v>
      </c>
      <c r="E184" s="82">
        <f t="shared" si="36"/>
        <v>0</v>
      </c>
      <c r="F184" s="82">
        <f t="shared" si="30"/>
        <v>4532.9023900000002</v>
      </c>
      <c r="G184" s="82">
        <f t="shared" si="31"/>
        <v>954295.24</v>
      </c>
      <c r="Q184" s="172" t="str">
        <f t="shared" si="37"/>
        <v/>
      </c>
      <c r="R184" s="157" t="str">
        <f t="shared" si="38"/>
        <v/>
      </c>
      <c r="S184" s="160" t="str">
        <f t="shared" si="27"/>
        <v/>
      </c>
      <c r="T184" s="173" t="str">
        <f t="shared" si="28"/>
        <v/>
      </c>
      <c r="U184" s="173" t="str">
        <f t="shared" si="29"/>
        <v/>
      </c>
      <c r="V184" s="173" t="str">
        <f t="shared" si="32"/>
        <v/>
      </c>
      <c r="W184" s="160" t="str">
        <f t="shared" si="33"/>
        <v/>
      </c>
    </row>
    <row r="185" spans="1:23" x14ac:dyDescent="0.25">
      <c r="A185" s="81">
        <f t="shared" si="39"/>
        <v>50771</v>
      </c>
      <c r="B185" s="73">
        <v>165</v>
      </c>
      <c r="C185" s="67">
        <f t="shared" si="34"/>
        <v>954295.24</v>
      </c>
      <c r="D185" s="82">
        <f t="shared" si="35"/>
        <v>4532.9023900000002</v>
      </c>
      <c r="E185" s="82">
        <f t="shared" si="36"/>
        <v>0</v>
      </c>
      <c r="F185" s="82">
        <f t="shared" si="30"/>
        <v>4532.9023900000002</v>
      </c>
      <c r="G185" s="82">
        <f t="shared" si="31"/>
        <v>954295.24</v>
      </c>
      <c r="Q185" s="172" t="str">
        <f t="shared" si="37"/>
        <v/>
      </c>
      <c r="R185" s="157" t="str">
        <f t="shared" si="38"/>
        <v/>
      </c>
      <c r="S185" s="160" t="str">
        <f t="shared" si="27"/>
        <v/>
      </c>
      <c r="T185" s="173" t="str">
        <f t="shared" si="28"/>
        <v/>
      </c>
      <c r="U185" s="173" t="str">
        <f t="shared" si="29"/>
        <v/>
      </c>
      <c r="V185" s="173" t="str">
        <f t="shared" si="32"/>
        <v/>
      </c>
      <c r="W185" s="160" t="str">
        <f t="shared" si="33"/>
        <v/>
      </c>
    </row>
    <row r="186" spans="1:23" x14ac:dyDescent="0.25">
      <c r="A186" s="81">
        <f t="shared" si="39"/>
        <v>50802</v>
      </c>
      <c r="B186" s="73">
        <v>166</v>
      </c>
      <c r="C186" s="67">
        <f t="shared" si="34"/>
        <v>954295.24</v>
      </c>
      <c r="D186" s="82">
        <f t="shared" si="35"/>
        <v>4532.9023900000002</v>
      </c>
      <c r="E186" s="82">
        <f t="shared" si="36"/>
        <v>0</v>
      </c>
      <c r="F186" s="82">
        <f t="shared" si="30"/>
        <v>4532.9023900000002</v>
      </c>
      <c r="G186" s="82">
        <f t="shared" si="31"/>
        <v>954295.24</v>
      </c>
      <c r="Q186" s="172" t="str">
        <f t="shared" si="37"/>
        <v/>
      </c>
      <c r="R186" s="157" t="str">
        <f t="shared" si="38"/>
        <v/>
      </c>
      <c r="S186" s="160" t="str">
        <f t="shared" si="27"/>
        <v/>
      </c>
      <c r="T186" s="173" t="str">
        <f t="shared" si="28"/>
        <v/>
      </c>
      <c r="U186" s="173" t="str">
        <f t="shared" si="29"/>
        <v/>
      </c>
      <c r="V186" s="173" t="str">
        <f t="shared" si="32"/>
        <v/>
      </c>
      <c r="W186" s="160" t="str">
        <f t="shared" si="33"/>
        <v/>
      </c>
    </row>
    <row r="187" spans="1:23" x14ac:dyDescent="0.25">
      <c r="A187" s="81">
        <f t="shared" si="39"/>
        <v>50830</v>
      </c>
      <c r="B187" s="73">
        <v>167</v>
      </c>
      <c r="C187" s="67">
        <f t="shared" si="34"/>
        <v>954295.24</v>
      </c>
      <c r="D187" s="82">
        <f t="shared" si="35"/>
        <v>4532.9023900000002</v>
      </c>
      <c r="E187" s="82">
        <f t="shared" si="36"/>
        <v>0</v>
      </c>
      <c r="F187" s="82">
        <f t="shared" si="30"/>
        <v>4532.9023900000002</v>
      </c>
      <c r="G187" s="82">
        <f t="shared" si="31"/>
        <v>954295.24</v>
      </c>
      <c r="Q187" s="172" t="str">
        <f t="shared" si="37"/>
        <v/>
      </c>
      <c r="R187" s="157" t="str">
        <f t="shared" si="38"/>
        <v/>
      </c>
      <c r="S187" s="160" t="str">
        <f t="shared" si="27"/>
        <v/>
      </c>
      <c r="T187" s="173" t="str">
        <f t="shared" si="28"/>
        <v/>
      </c>
      <c r="U187" s="173" t="str">
        <f t="shared" si="29"/>
        <v/>
      </c>
      <c r="V187" s="173" t="str">
        <f t="shared" si="32"/>
        <v/>
      </c>
      <c r="W187" s="160" t="str">
        <f t="shared" si="33"/>
        <v/>
      </c>
    </row>
    <row r="188" spans="1:23" x14ac:dyDescent="0.25">
      <c r="A188" s="81">
        <f t="shared" si="39"/>
        <v>50861</v>
      </c>
      <c r="B188" s="73">
        <v>168</v>
      </c>
      <c r="C188" s="67">
        <f t="shared" si="34"/>
        <v>954295.24</v>
      </c>
      <c r="D188" s="82">
        <f t="shared" si="35"/>
        <v>4532.9023900000002</v>
      </c>
      <c r="E188" s="82">
        <f t="shared" si="36"/>
        <v>0</v>
      </c>
      <c r="F188" s="82">
        <f t="shared" si="30"/>
        <v>4532.9023900000002</v>
      </c>
      <c r="G188" s="82">
        <f t="shared" si="31"/>
        <v>954295.24</v>
      </c>
      <c r="Q188" s="172" t="str">
        <f t="shared" si="37"/>
        <v/>
      </c>
      <c r="R188" s="157" t="str">
        <f t="shared" si="38"/>
        <v/>
      </c>
      <c r="S188" s="160" t="str">
        <f t="shared" si="27"/>
        <v/>
      </c>
      <c r="T188" s="173" t="str">
        <f t="shared" si="28"/>
        <v/>
      </c>
      <c r="U188" s="173" t="str">
        <f t="shared" si="29"/>
        <v/>
      </c>
      <c r="V188" s="173" t="str">
        <f t="shared" si="32"/>
        <v/>
      </c>
      <c r="W188" s="160" t="str">
        <f t="shared" si="33"/>
        <v/>
      </c>
    </row>
    <row r="189" spans="1:23" x14ac:dyDescent="0.25">
      <c r="A189" s="81">
        <f t="shared" si="39"/>
        <v>50891</v>
      </c>
      <c r="B189" s="73">
        <v>169</v>
      </c>
      <c r="C189" s="67">
        <f t="shared" si="34"/>
        <v>954295.24</v>
      </c>
      <c r="D189" s="82">
        <f t="shared" si="35"/>
        <v>4532.9023900000002</v>
      </c>
      <c r="E189" s="82">
        <f t="shared" si="36"/>
        <v>0</v>
      </c>
      <c r="F189" s="82">
        <f t="shared" si="30"/>
        <v>4532.9023900000002</v>
      </c>
      <c r="G189" s="82">
        <f t="shared" si="31"/>
        <v>954295.24</v>
      </c>
      <c r="Q189" s="172" t="str">
        <f t="shared" si="37"/>
        <v/>
      </c>
      <c r="R189" s="157" t="str">
        <f t="shared" si="38"/>
        <v/>
      </c>
      <c r="S189" s="160" t="str">
        <f t="shared" si="27"/>
        <v/>
      </c>
      <c r="T189" s="173" t="str">
        <f t="shared" si="28"/>
        <v/>
      </c>
      <c r="U189" s="173" t="str">
        <f t="shared" si="29"/>
        <v/>
      </c>
      <c r="V189" s="173" t="str">
        <f t="shared" si="32"/>
        <v/>
      </c>
      <c r="W189" s="160" t="str">
        <f t="shared" si="33"/>
        <v/>
      </c>
    </row>
    <row r="190" spans="1:23" x14ac:dyDescent="0.25">
      <c r="A190" s="81">
        <f t="shared" si="39"/>
        <v>50922</v>
      </c>
      <c r="B190" s="73">
        <v>170</v>
      </c>
      <c r="C190" s="67">
        <f t="shared" si="34"/>
        <v>954295.24</v>
      </c>
      <c r="D190" s="82">
        <f t="shared" si="35"/>
        <v>4532.9023900000002</v>
      </c>
      <c r="E190" s="82">
        <f t="shared" si="36"/>
        <v>0</v>
      </c>
      <c r="F190" s="82">
        <f t="shared" si="30"/>
        <v>4532.9023900000002</v>
      </c>
      <c r="G190" s="82">
        <f t="shared" si="31"/>
        <v>954295.24</v>
      </c>
      <c r="Q190" s="172" t="str">
        <f t="shared" si="37"/>
        <v/>
      </c>
      <c r="R190" s="157" t="str">
        <f t="shared" si="38"/>
        <v/>
      </c>
      <c r="S190" s="160" t="str">
        <f t="shared" si="27"/>
        <v/>
      </c>
      <c r="T190" s="173" t="str">
        <f t="shared" si="28"/>
        <v/>
      </c>
      <c r="U190" s="173" t="str">
        <f t="shared" si="29"/>
        <v/>
      </c>
      <c r="V190" s="173" t="str">
        <f t="shared" si="32"/>
        <v/>
      </c>
      <c r="W190" s="160" t="str">
        <f t="shared" si="33"/>
        <v/>
      </c>
    </row>
    <row r="191" spans="1:23" x14ac:dyDescent="0.25">
      <c r="A191" s="81">
        <f t="shared" si="39"/>
        <v>50952</v>
      </c>
      <c r="B191" s="73">
        <v>171</v>
      </c>
      <c r="C191" s="67">
        <f t="shared" si="34"/>
        <v>954295.24</v>
      </c>
      <c r="D191" s="82">
        <f t="shared" si="35"/>
        <v>4532.9023900000002</v>
      </c>
      <c r="E191" s="82">
        <f t="shared" si="36"/>
        <v>0</v>
      </c>
      <c r="F191" s="82">
        <f t="shared" si="30"/>
        <v>4532.9023900000002</v>
      </c>
      <c r="G191" s="82">
        <f t="shared" si="31"/>
        <v>954295.24</v>
      </c>
      <c r="Q191" s="172" t="str">
        <f t="shared" si="37"/>
        <v/>
      </c>
      <c r="R191" s="157" t="str">
        <f t="shared" si="38"/>
        <v/>
      </c>
      <c r="S191" s="160" t="str">
        <f t="shared" si="27"/>
        <v/>
      </c>
      <c r="T191" s="173" t="str">
        <f t="shared" si="28"/>
        <v/>
      </c>
      <c r="U191" s="173" t="str">
        <f t="shared" si="29"/>
        <v/>
      </c>
      <c r="V191" s="173" t="str">
        <f t="shared" si="32"/>
        <v/>
      </c>
      <c r="W191" s="160" t="str">
        <f t="shared" si="33"/>
        <v/>
      </c>
    </row>
    <row r="192" spans="1:23" x14ac:dyDescent="0.25">
      <c r="A192" s="81">
        <f t="shared" si="39"/>
        <v>50983</v>
      </c>
      <c r="B192" s="73">
        <v>172</v>
      </c>
      <c r="C192" s="67">
        <f t="shared" si="34"/>
        <v>954295.24</v>
      </c>
      <c r="D192" s="82">
        <f t="shared" si="35"/>
        <v>4532.9023900000002</v>
      </c>
      <c r="E192" s="82">
        <f t="shared" si="36"/>
        <v>0</v>
      </c>
      <c r="F192" s="82">
        <f t="shared" si="30"/>
        <v>4532.9023900000002</v>
      </c>
      <c r="G192" s="82">
        <f t="shared" si="31"/>
        <v>954295.24</v>
      </c>
      <c r="Q192" s="172" t="str">
        <f t="shared" si="37"/>
        <v/>
      </c>
      <c r="R192" s="157" t="str">
        <f t="shared" si="38"/>
        <v/>
      </c>
      <c r="S192" s="160" t="str">
        <f t="shared" si="27"/>
        <v/>
      </c>
      <c r="T192" s="173" t="str">
        <f t="shared" si="28"/>
        <v/>
      </c>
      <c r="U192" s="173" t="str">
        <f t="shared" si="29"/>
        <v/>
      </c>
      <c r="V192" s="173" t="str">
        <f t="shared" si="32"/>
        <v/>
      </c>
      <c r="W192" s="160" t="str">
        <f t="shared" si="33"/>
        <v/>
      </c>
    </row>
    <row r="193" spans="1:23" x14ac:dyDescent="0.25">
      <c r="A193" s="81">
        <f t="shared" si="39"/>
        <v>51014</v>
      </c>
      <c r="B193" s="73">
        <v>173</v>
      </c>
      <c r="C193" s="67">
        <f t="shared" si="34"/>
        <v>954295.24</v>
      </c>
      <c r="D193" s="82">
        <f t="shared" si="35"/>
        <v>4532.9023900000002</v>
      </c>
      <c r="E193" s="82">
        <f t="shared" si="36"/>
        <v>0</v>
      </c>
      <c r="F193" s="82">
        <f t="shared" si="30"/>
        <v>4532.9023900000002</v>
      </c>
      <c r="G193" s="82">
        <f t="shared" si="31"/>
        <v>954295.24</v>
      </c>
      <c r="Q193" s="172" t="str">
        <f t="shared" si="37"/>
        <v/>
      </c>
      <c r="R193" s="157" t="str">
        <f t="shared" si="38"/>
        <v/>
      </c>
      <c r="S193" s="160" t="str">
        <f t="shared" si="27"/>
        <v/>
      </c>
      <c r="T193" s="173" t="str">
        <f t="shared" si="28"/>
        <v/>
      </c>
      <c r="U193" s="173" t="str">
        <f t="shared" si="29"/>
        <v/>
      </c>
      <c r="V193" s="173" t="str">
        <f t="shared" si="32"/>
        <v/>
      </c>
      <c r="W193" s="160" t="str">
        <f t="shared" si="33"/>
        <v/>
      </c>
    </row>
    <row r="194" spans="1:23" x14ac:dyDescent="0.25">
      <c r="A194" s="81">
        <f t="shared" si="39"/>
        <v>51044</v>
      </c>
      <c r="B194" s="73">
        <v>174</v>
      </c>
      <c r="C194" s="67">
        <f t="shared" si="34"/>
        <v>954295.24</v>
      </c>
      <c r="D194" s="82">
        <f t="shared" si="35"/>
        <v>4532.9023900000002</v>
      </c>
      <c r="E194" s="82">
        <f t="shared" si="36"/>
        <v>0</v>
      </c>
      <c r="F194" s="82">
        <f t="shared" si="30"/>
        <v>4532.9023900000002</v>
      </c>
      <c r="G194" s="82">
        <f t="shared" si="31"/>
        <v>954295.24</v>
      </c>
      <c r="Q194" s="172" t="str">
        <f t="shared" si="37"/>
        <v/>
      </c>
      <c r="R194" s="157" t="str">
        <f t="shared" si="38"/>
        <v/>
      </c>
      <c r="S194" s="160" t="str">
        <f t="shared" si="27"/>
        <v/>
      </c>
      <c r="T194" s="173" t="str">
        <f t="shared" si="28"/>
        <v/>
      </c>
      <c r="U194" s="173" t="str">
        <f t="shared" si="29"/>
        <v/>
      </c>
      <c r="V194" s="173" t="str">
        <f t="shared" si="32"/>
        <v/>
      </c>
      <c r="W194" s="160" t="str">
        <f t="shared" si="33"/>
        <v/>
      </c>
    </row>
    <row r="195" spans="1:23" x14ac:dyDescent="0.25">
      <c r="A195" s="81">
        <f t="shared" si="39"/>
        <v>51075</v>
      </c>
      <c r="B195" s="73">
        <v>175</v>
      </c>
      <c r="C195" s="67">
        <f t="shared" si="34"/>
        <v>954295.24</v>
      </c>
      <c r="D195" s="82">
        <f t="shared" si="35"/>
        <v>4532.9023900000002</v>
      </c>
      <c r="E195" s="82">
        <f t="shared" si="36"/>
        <v>0</v>
      </c>
      <c r="F195" s="82">
        <f t="shared" si="30"/>
        <v>4532.9023900000002</v>
      </c>
      <c r="G195" s="82">
        <f t="shared" si="31"/>
        <v>954295.24</v>
      </c>
      <c r="Q195" s="172" t="str">
        <f t="shared" si="37"/>
        <v/>
      </c>
      <c r="R195" s="157" t="str">
        <f t="shared" si="38"/>
        <v/>
      </c>
      <c r="S195" s="160" t="str">
        <f t="shared" si="27"/>
        <v/>
      </c>
      <c r="T195" s="173" t="str">
        <f t="shared" si="28"/>
        <v/>
      </c>
      <c r="U195" s="173" t="str">
        <f t="shared" si="29"/>
        <v/>
      </c>
      <c r="V195" s="173" t="str">
        <f t="shared" si="32"/>
        <v/>
      </c>
      <c r="W195" s="160" t="str">
        <f t="shared" si="33"/>
        <v/>
      </c>
    </row>
    <row r="196" spans="1:23" x14ac:dyDescent="0.25">
      <c r="A196" s="81">
        <f t="shared" si="39"/>
        <v>51105</v>
      </c>
      <c r="B196" s="73">
        <v>176</v>
      </c>
      <c r="C196" s="67">
        <f t="shared" si="34"/>
        <v>954295.24</v>
      </c>
      <c r="D196" s="82">
        <f t="shared" si="35"/>
        <v>4532.9023900000002</v>
      </c>
      <c r="E196" s="82">
        <f t="shared" si="36"/>
        <v>0</v>
      </c>
      <c r="F196" s="82">
        <f t="shared" si="30"/>
        <v>4532.9023900000002</v>
      </c>
      <c r="G196" s="82">
        <f t="shared" si="31"/>
        <v>954295.24</v>
      </c>
      <c r="Q196" s="172" t="str">
        <f t="shared" si="37"/>
        <v/>
      </c>
      <c r="R196" s="157" t="str">
        <f t="shared" si="38"/>
        <v/>
      </c>
      <c r="S196" s="160" t="str">
        <f t="shared" si="27"/>
        <v/>
      </c>
      <c r="T196" s="173" t="str">
        <f t="shared" si="28"/>
        <v/>
      </c>
      <c r="U196" s="173" t="str">
        <f t="shared" si="29"/>
        <v/>
      </c>
      <c r="V196" s="173" t="str">
        <f t="shared" si="32"/>
        <v/>
      </c>
      <c r="W196" s="160" t="str">
        <f t="shared" si="33"/>
        <v/>
      </c>
    </row>
    <row r="197" spans="1:23" x14ac:dyDescent="0.25">
      <c r="A197" s="81">
        <f t="shared" si="39"/>
        <v>51136</v>
      </c>
      <c r="B197" s="73">
        <v>177</v>
      </c>
      <c r="C197" s="67">
        <f t="shared" si="34"/>
        <v>954295.24</v>
      </c>
      <c r="D197" s="82">
        <f t="shared" si="35"/>
        <v>4532.9023900000002</v>
      </c>
      <c r="E197" s="82">
        <f t="shared" si="36"/>
        <v>0</v>
      </c>
      <c r="F197" s="82">
        <f t="shared" si="30"/>
        <v>4532.9023900000002</v>
      </c>
      <c r="G197" s="82">
        <f t="shared" si="31"/>
        <v>954295.24</v>
      </c>
      <c r="Q197" s="172" t="str">
        <f t="shared" si="37"/>
        <v/>
      </c>
      <c r="R197" s="157" t="str">
        <f t="shared" si="38"/>
        <v/>
      </c>
      <c r="S197" s="160" t="str">
        <f t="shared" si="27"/>
        <v/>
      </c>
      <c r="T197" s="173" t="str">
        <f t="shared" si="28"/>
        <v/>
      </c>
      <c r="U197" s="173" t="str">
        <f t="shared" si="29"/>
        <v/>
      </c>
      <c r="V197" s="173" t="str">
        <f t="shared" si="32"/>
        <v/>
      </c>
      <c r="W197" s="160" t="str">
        <f t="shared" si="33"/>
        <v/>
      </c>
    </row>
    <row r="198" spans="1:23" x14ac:dyDescent="0.25">
      <c r="A198" s="81">
        <f t="shared" si="39"/>
        <v>51167</v>
      </c>
      <c r="B198" s="73">
        <v>178</v>
      </c>
      <c r="C198" s="67">
        <f t="shared" si="34"/>
        <v>954295.24</v>
      </c>
      <c r="D198" s="82">
        <f t="shared" si="35"/>
        <v>4532.9023900000002</v>
      </c>
      <c r="E198" s="82">
        <f t="shared" si="36"/>
        <v>0</v>
      </c>
      <c r="F198" s="82">
        <f t="shared" si="30"/>
        <v>4532.9023900000002</v>
      </c>
      <c r="G198" s="82">
        <f t="shared" si="31"/>
        <v>954295.24</v>
      </c>
      <c r="Q198" s="172" t="str">
        <f t="shared" si="37"/>
        <v/>
      </c>
      <c r="R198" s="157" t="str">
        <f t="shared" si="38"/>
        <v/>
      </c>
      <c r="S198" s="160" t="str">
        <f t="shared" si="27"/>
        <v/>
      </c>
      <c r="T198" s="173" t="str">
        <f t="shared" si="28"/>
        <v/>
      </c>
      <c r="U198" s="173" t="str">
        <f t="shared" si="29"/>
        <v/>
      </c>
      <c r="V198" s="173" t="str">
        <f t="shared" si="32"/>
        <v/>
      </c>
      <c r="W198" s="160" t="str">
        <f t="shared" si="33"/>
        <v/>
      </c>
    </row>
    <row r="199" spans="1:23" x14ac:dyDescent="0.25">
      <c r="A199" s="81">
        <f t="shared" si="39"/>
        <v>51196</v>
      </c>
      <c r="B199" s="73">
        <v>179</v>
      </c>
      <c r="C199" s="67">
        <f t="shared" si="34"/>
        <v>954295.24</v>
      </c>
      <c r="D199" s="82">
        <f t="shared" si="35"/>
        <v>4532.9023900000002</v>
      </c>
      <c r="E199" s="82">
        <f t="shared" si="36"/>
        <v>0</v>
      </c>
      <c r="F199" s="82">
        <f t="shared" si="30"/>
        <v>4532.9023900000002</v>
      </c>
      <c r="G199" s="82">
        <f t="shared" si="31"/>
        <v>954295.24</v>
      </c>
      <c r="Q199" s="172" t="str">
        <f t="shared" si="37"/>
        <v/>
      </c>
      <c r="R199" s="157" t="str">
        <f t="shared" si="38"/>
        <v/>
      </c>
      <c r="S199" s="160" t="str">
        <f t="shared" si="27"/>
        <v/>
      </c>
      <c r="T199" s="173" t="str">
        <f t="shared" si="28"/>
        <v/>
      </c>
      <c r="U199" s="173" t="str">
        <f t="shared" si="29"/>
        <v/>
      </c>
      <c r="V199" s="173" t="str">
        <f t="shared" si="32"/>
        <v/>
      </c>
      <c r="W199" s="160" t="str">
        <f t="shared" si="33"/>
        <v/>
      </c>
    </row>
    <row r="200" spans="1:23" x14ac:dyDescent="0.25">
      <c r="A200" s="81">
        <f t="shared" si="39"/>
        <v>51227</v>
      </c>
      <c r="B200" s="73">
        <v>180</v>
      </c>
      <c r="C200" s="67">
        <f t="shared" si="34"/>
        <v>954295.24</v>
      </c>
      <c r="D200" s="82">
        <f t="shared" si="35"/>
        <v>4532.9023900000002</v>
      </c>
      <c r="E200" s="82">
        <f t="shared" si="36"/>
        <v>0</v>
      </c>
      <c r="F200" s="82">
        <f t="shared" si="30"/>
        <v>4532.9023900000002</v>
      </c>
      <c r="G200" s="82">
        <f t="shared" si="31"/>
        <v>954295.24</v>
      </c>
      <c r="Q200" s="172" t="str">
        <f t="shared" si="37"/>
        <v/>
      </c>
      <c r="R200" s="157" t="str">
        <f t="shared" si="38"/>
        <v/>
      </c>
      <c r="S200" s="160" t="str">
        <f t="shared" si="27"/>
        <v/>
      </c>
      <c r="T200" s="173" t="str">
        <f t="shared" si="28"/>
        <v/>
      </c>
      <c r="U200" s="173" t="str">
        <f t="shared" si="29"/>
        <v/>
      </c>
      <c r="V200" s="173" t="str">
        <f t="shared" si="32"/>
        <v/>
      </c>
      <c r="W200" s="160" t="str">
        <f t="shared" si="33"/>
        <v/>
      </c>
    </row>
    <row r="201" spans="1:23" x14ac:dyDescent="0.25">
      <c r="A201" s="81">
        <f t="shared" si="39"/>
        <v>51257</v>
      </c>
      <c r="B201" s="73">
        <v>181</v>
      </c>
      <c r="C201" s="67">
        <f t="shared" si="34"/>
        <v>954295.24</v>
      </c>
      <c r="D201" s="82">
        <f t="shared" si="35"/>
        <v>4532.9023900000002</v>
      </c>
      <c r="E201" s="82">
        <f t="shared" si="36"/>
        <v>0</v>
      </c>
      <c r="F201" s="82">
        <f t="shared" si="30"/>
        <v>4532.9023900000002</v>
      </c>
      <c r="G201" s="82">
        <f t="shared" si="31"/>
        <v>954295.24</v>
      </c>
      <c r="Q201" s="172" t="str">
        <f t="shared" si="37"/>
        <v/>
      </c>
      <c r="R201" s="157" t="str">
        <f t="shared" si="38"/>
        <v/>
      </c>
      <c r="S201" s="160" t="str">
        <f t="shared" si="27"/>
        <v/>
      </c>
      <c r="T201" s="173" t="str">
        <f t="shared" si="28"/>
        <v/>
      </c>
      <c r="U201" s="173" t="str">
        <f t="shared" si="29"/>
        <v/>
      </c>
      <c r="V201" s="173" t="str">
        <f t="shared" si="32"/>
        <v/>
      </c>
      <c r="W201" s="160" t="str">
        <f t="shared" si="33"/>
        <v/>
      </c>
    </row>
    <row r="202" spans="1:23" x14ac:dyDescent="0.25">
      <c r="A202" s="81">
        <f t="shared" si="39"/>
        <v>51288</v>
      </c>
      <c r="B202" s="73">
        <v>182</v>
      </c>
      <c r="C202" s="67">
        <f t="shared" si="34"/>
        <v>954295.24</v>
      </c>
      <c r="D202" s="82">
        <f t="shared" si="35"/>
        <v>4532.9023900000002</v>
      </c>
      <c r="E202" s="82">
        <f t="shared" si="36"/>
        <v>0</v>
      </c>
      <c r="F202" s="82">
        <f t="shared" si="30"/>
        <v>4532.9023900000002</v>
      </c>
      <c r="G202" s="82">
        <f t="shared" si="31"/>
        <v>954295.24</v>
      </c>
      <c r="Q202" s="172" t="str">
        <f t="shared" si="37"/>
        <v/>
      </c>
      <c r="R202" s="157" t="str">
        <f t="shared" si="38"/>
        <v/>
      </c>
      <c r="S202" s="160" t="str">
        <f t="shared" si="27"/>
        <v/>
      </c>
      <c r="T202" s="173" t="str">
        <f t="shared" si="28"/>
        <v/>
      </c>
      <c r="U202" s="173" t="str">
        <f t="shared" si="29"/>
        <v/>
      </c>
      <c r="V202" s="173" t="str">
        <f t="shared" si="32"/>
        <v/>
      </c>
      <c r="W202" s="160" t="str">
        <f t="shared" si="33"/>
        <v/>
      </c>
    </row>
    <row r="203" spans="1:23" x14ac:dyDescent="0.25">
      <c r="A203" s="81">
        <f t="shared" si="39"/>
        <v>51318</v>
      </c>
      <c r="B203" s="73">
        <v>183</v>
      </c>
      <c r="C203" s="67">
        <f t="shared" si="34"/>
        <v>954295.24</v>
      </c>
      <c r="D203" s="82">
        <f t="shared" si="35"/>
        <v>4532.9023900000002</v>
      </c>
      <c r="E203" s="82">
        <f t="shared" si="36"/>
        <v>0</v>
      </c>
      <c r="F203" s="82">
        <f t="shared" si="30"/>
        <v>4532.9023900000002</v>
      </c>
      <c r="G203" s="82">
        <f t="shared" si="31"/>
        <v>954295.24</v>
      </c>
      <c r="Q203" s="172" t="str">
        <f t="shared" si="37"/>
        <v/>
      </c>
      <c r="R203" s="157" t="str">
        <f t="shared" si="38"/>
        <v/>
      </c>
      <c r="S203" s="160" t="str">
        <f t="shared" si="27"/>
        <v/>
      </c>
      <c r="T203" s="173" t="str">
        <f t="shared" si="28"/>
        <v/>
      </c>
      <c r="U203" s="173" t="str">
        <f t="shared" si="29"/>
        <v/>
      </c>
      <c r="V203" s="173" t="str">
        <f t="shared" si="32"/>
        <v/>
      </c>
      <c r="W203" s="160" t="str">
        <f t="shared" si="33"/>
        <v/>
      </c>
    </row>
    <row r="204" spans="1:23" x14ac:dyDescent="0.25">
      <c r="A204" s="81">
        <f t="shared" si="39"/>
        <v>51349</v>
      </c>
      <c r="B204" s="73">
        <v>184</v>
      </c>
      <c r="C204" s="67">
        <f t="shared" si="34"/>
        <v>954295.24</v>
      </c>
      <c r="D204" s="82">
        <f t="shared" si="35"/>
        <v>4532.9023900000002</v>
      </c>
      <c r="E204" s="82">
        <f t="shared" si="36"/>
        <v>0</v>
      </c>
      <c r="F204" s="82">
        <f t="shared" si="30"/>
        <v>4532.9023900000002</v>
      </c>
      <c r="G204" s="82">
        <f t="shared" si="31"/>
        <v>954295.24</v>
      </c>
      <c r="Q204" s="172" t="str">
        <f t="shared" si="37"/>
        <v/>
      </c>
      <c r="R204" s="157" t="str">
        <f t="shared" si="38"/>
        <v/>
      </c>
      <c r="S204" s="160" t="str">
        <f t="shared" si="27"/>
        <v/>
      </c>
      <c r="T204" s="173" t="str">
        <f t="shared" si="28"/>
        <v/>
      </c>
      <c r="U204" s="173" t="str">
        <f t="shared" si="29"/>
        <v/>
      </c>
      <c r="V204" s="173" t="str">
        <f t="shared" si="32"/>
        <v/>
      </c>
      <c r="W204" s="160" t="str">
        <f t="shared" si="33"/>
        <v/>
      </c>
    </row>
    <row r="205" spans="1:23" x14ac:dyDescent="0.25">
      <c r="A205" s="81">
        <f t="shared" si="39"/>
        <v>51380</v>
      </c>
      <c r="B205" s="73">
        <v>185</v>
      </c>
      <c r="C205" s="67">
        <f t="shared" si="34"/>
        <v>954295.24</v>
      </c>
      <c r="D205" s="82">
        <f t="shared" si="35"/>
        <v>4532.9023900000002</v>
      </c>
      <c r="E205" s="82">
        <f t="shared" si="36"/>
        <v>0</v>
      </c>
      <c r="F205" s="82">
        <f t="shared" si="30"/>
        <v>4532.9023900000002</v>
      </c>
      <c r="G205" s="82">
        <f t="shared" si="31"/>
        <v>954295.24</v>
      </c>
      <c r="Q205" s="172" t="str">
        <f t="shared" si="37"/>
        <v/>
      </c>
      <c r="R205" s="157" t="str">
        <f t="shared" si="38"/>
        <v/>
      </c>
      <c r="S205" s="160" t="str">
        <f t="shared" si="27"/>
        <v/>
      </c>
      <c r="T205" s="173" t="str">
        <f t="shared" si="28"/>
        <v/>
      </c>
      <c r="U205" s="173" t="str">
        <f t="shared" si="29"/>
        <v/>
      </c>
      <c r="V205" s="173" t="str">
        <f t="shared" si="32"/>
        <v/>
      </c>
      <c r="W205" s="160" t="str">
        <f t="shared" si="33"/>
        <v/>
      </c>
    </row>
    <row r="206" spans="1:23" x14ac:dyDescent="0.25">
      <c r="A206" s="81">
        <f t="shared" si="39"/>
        <v>51410</v>
      </c>
      <c r="B206" s="73">
        <v>186</v>
      </c>
      <c r="C206" s="67">
        <f t="shared" si="34"/>
        <v>954295.24</v>
      </c>
      <c r="D206" s="82">
        <f t="shared" si="35"/>
        <v>4532.9023900000002</v>
      </c>
      <c r="E206" s="82">
        <f t="shared" si="36"/>
        <v>0</v>
      </c>
      <c r="F206" s="82">
        <f t="shared" si="30"/>
        <v>4532.9023900000002</v>
      </c>
      <c r="G206" s="82">
        <f t="shared" si="31"/>
        <v>954295.24</v>
      </c>
      <c r="Q206" s="172" t="str">
        <f t="shared" si="37"/>
        <v/>
      </c>
      <c r="R206" s="157" t="str">
        <f t="shared" si="38"/>
        <v/>
      </c>
      <c r="S206" s="160" t="str">
        <f t="shared" ref="S206:S269" si="40">IF(R206="","",W205)</f>
        <v/>
      </c>
      <c r="T206" s="173" t="str">
        <f t="shared" ref="T206:T269" si="41">IF(R206="","",IPMT($AE$11/12,R206,$AE$7,-$AE$8,$AE$9,0))</f>
        <v/>
      </c>
      <c r="U206" s="173" t="str">
        <f t="shared" ref="U206:U269" si="42">IF(R206="","",PPMT($AE$11/12,R206,$AE$7,-$AE$8,$AE$9,0))</f>
        <v/>
      </c>
      <c r="V206" s="173" t="str">
        <f t="shared" si="32"/>
        <v/>
      </c>
      <c r="W206" s="160" t="str">
        <f t="shared" si="33"/>
        <v/>
      </c>
    </row>
    <row r="207" spans="1:23" x14ac:dyDescent="0.25">
      <c r="A207" s="81">
        <f t="shared" si="39"/>
        <v>51441</v>
      </c>
      <c r="B207" s="73">
        <v>187</v>
      </c>
      <c r="C207" s="67">
        <f t="shared" si="34"/>
        <v>954295.24</v>
      </c>
      <c r="D207" s="82">
        <f t="shared" si="35"/>
        <v>4532.9023900000002</v>
      </c>
      <c r="E207" s="82">
        <f t="shared" si="36"/>
        <v>0</v>
      </c>
      <c r="F207" s="82">
        <f t="shared" si="30"/>
        <v>4532.9023900000002</v>
      </c>
      <c r="G207" s="82">
        <f t="shared" si="31"/>
        <v>954295.24</v>
      </c>
      <c r="Q207" s="172" t="str">
        <f t="shared" si="37"/>
        <v/>
      </c>
      <c r="R207" s="157" t="str">
        <f t="shared" si="38"/>
        <v/>
      </c>
      <c r="S207" s="160" t="str">
        <f t="shared" si="40"/>
        <v/>
      </c>
      <c r="T207" s="173" t="str">
        <f t="shared" si="41"/>
        <v/>
      </c>
      <c r="U207" s="173" t="str">
        <f t="shared" si="42"/>
        <v/>
      </c>
      <c r="V207" s="173" t="str">
        <f t="shared" si="32"/>
        <v/>
      </c>
      <c r="W207" s="160" t="str">
        <f t="shared" si="33"/>
        <v/>
      </c>
    </row>
    <row r="208" spans="1:23" x14ac:dyDescent="0.25">
      <c r="A208" s="81">
        <f t="shared" si="39"/>
        <v>51471</v>
      </c>
      <c r="B208" s="73">
        <v>188</v>
      </c>
      <c r="C208" s="67">
        <f t="shared" si="34"/>
        <v>954295.24</v>
      </c>
      <c r="D208" s="82">
        <f t="shared" si="35"/>
        <v>4532.9023900000002</v>
      </c>
      <c r="E208" s="82">
        <f t="shared" si="36"/>
        <v>0</v>
      </c>
      <c r="F208" s="82">
        <f t="shared" si="30"/>
        <v>4532.9023900000002</v>
      </c>
      <c r="G208" s="82">
        <f t="shared" si="31"/>
        <v>954295.24</v>
      </c>
      <c r="Q208" s="172" t="str">
        <f t="shared" si="37"/>
        <v/>
      </c>
      <c r="R208" s="157" t="str">
        <f t="shared" si="38"/>
        <v/>
      </c>
      <c r="S208" s="160" t="str">
        <f t="shared" si="40"/>
        <v/>
      </c>
      <c r="T208" s="173" t="str">
        <f t="shared" si="41"/>
        <v/>
      </c>
      <c r="U208" s="173" t="str">
        <f t="shared" si="42"/>
        <v/>
      </c>
      <c r="V208" s="173" t="str">
        <f t="shared" si="32"/>
        <v/>
      </c>
      <c r="W208" s="160" t="str">
        <f t="shared" si="33"/>
        <v/>
      </c>
    </row>
    <row r="209" spans="1:23" x14ac:dyDescent="0.25">
      <c r="A209" s="81">
        <f t="shared" si="39"/>
        <v>51502</v>
      </c>
      <c r="B209" s="73">
        <v>189</v>
      </c>
      <c r="C209" s="67">
        <f t="shared" si="34"/>
        <v>954295.24</v>
      </c>
      <c r="D209" s="82">
        <f t="shared" si="35"/>
        <v>4532.9023900000002</v>
      </c>
      <c r="E209" s="82">
        <f t="shared" si="36"/>
        <v>0</v>
      </c>
      <c r="F209" s="82">
        <f t="shared" si="30"/>
        <v>4532.9023900000002</v>
      </c>
      <c r="G209" s="82">
        <f t="shared" si="31"/>
        <v>954295.24</v>
      </c>
      <c r="Q209" s="172" t="str">
        <f t="shared" si="37"/>
        <v/>
      </c>
      <c r="R209" s="157" t="str">
        <f t="shared" si="38"/>
        <v/>
      </c>
      <c r="S209" s="160" t="str">
        <f t="shared" si="40"/>
        <v/>
      </c>
      <c r="T209" s="173" t="str">
        <f t="shared" si="41"/>
        <v/>
      </c>
      <c r="U209" s="173" t="str">
        <f t="shared" si="42"/>
        <v/>
      </c>
      <c r="V209" s="173" t="str">
        <f t="shared" si="32"/>
        <v/>
      </c>
      <c r="W209" s="160" t="str">
        <f t="shared" si="33"/>
        <v/>
      </c>
    </row>
    <row r="210" spans="1:23" x14ac:dyDescent="0.25">
      <c r="A210" s="81">
        <f>EDATE(A209,1)+2</f>
        <v>51535</v>
      </c>
      <c r="B210" s="73">
        <v>190</v>
      </c>
      <c r="C210" s="67">
        <f t="shared" ref="C210" si="43">G209</f>
        <v>954295.24</v>
      </c>
      <c r="D210" s="82">
        <f>IPMT($E$17/12,B210-1,$E$7-1,-$C$22,$E$16,0)*3/28</f>
        <v>485.66811321428577</v>
      </c>
      <c r="E210" s="82">
        <f t="shared" ref="E210" si="44">PPMT($E$17/12,B210-1,$E$7-1,-$C$22,$E$16,0)</f>
        <v>0</v>
      </c>
      <c r="F210" s="82">
        <f t="shared" ref="F210" si="45">D210+E210</f>
        <v>485.66811321428577</v>
      </c>
      <c r="G210" s="82">
        <f t="shared" ref="G210" si="46">C210-E210</f>
        <v>954295.24</v>
      </c>
      <c r="Q210" s="172" t="str">
        <f t="shared" si="37"/>
        <v/>
      </c>
      <c r="R210" s="157" t="str">
        <f t="shared" si="38"/>
        <v/>
      </c>
      <c r="S210" s="160" t="str">
        <f t="shared" si="40"/>
        <v/>
      </c>
      <c r="T210" s="173" t="str">
        <f t="shared" si="41"/>
        <v/>
      </c>
      <c r="U210" s="173" t="str">
        <f t="shared" si="42"/>
        <v/>
      </c>
      <c r="V210" s="173" t="str">
        <f t="shared" si="32"/>
        <v/>
      </c>
      <c r="W210" s="160" t="str">
        <f t="shared" si="33"/>
        <v/>
      </c>
    </row>
    <row r="211" spans="1:23" x14ac:dyDescent="0.25">
      <c r="A211" s="81"/>
      <c r="B211" s="73"/>
      <c r="C211" s="67"/>
      <c r="D211" s="82"/>
      <c r="E211" s="82"/>
      <c r="F211" s="82"/>
      <c r="G211" s="82"/>
      <c r="Q211" s="172" t="str">
        <f t="shared" si="37"/>
        <v/>
      </c>
      <c r="R211" s="157" t="str">
        <f t="shared" si="38"/>
        <v/>
      </c>
      <c r="S211" s="160" t="str">
        <f t="shared" si="40"/>
        <v/>
      </c>
      <c r="T211" s="173" t="str">
        <f t="shared" si="41"/>
        <v/>
      </c>
      <c r="U211" s="173" t="str">
        <f t="shared" si="42"/>
        <v/>
      </c>
      <c r="V211" s="173" t="str">
        <f t="shared" si="32"/>
        <v/>
      </c>
      <c r="W211" s="160" t="str">
        <f t="shared" si="33"/>
        <v/>
      </c>
    </row>
    <row r="212" spans="1:23" x14ac:dyDescent="0.25">
      <c r="A212" s="81"/>
      <c r="B212" s="73"/>
      <c r="C212" s="67"/>
      <c r="D212" s="82"/>
      <c r="E212" s="82"/>
      <c r="F212" s="82"/>
      <c r="G212" s="82"/>
      <c r="Q212" s="172" t="str">
        <f t="shared" si="37"/>
        <v/>
      </c>
      <c r="R212" s="157" t="str">
        <f t="shared" si="38"/>
        <v/>
      </c>
      <c r="S212" s="160" t="str">
        <f t="shared" si="40"/>
        <v/>
      </c>
      <c r="T212" s="173" t="str">
        <f t="shared" si="41"/>
        <v/>
      </c>
      <c r="U212" s="173" t="str">
        <f t="shared" si="42"/>
        <v/>
      </c>
      <c r="V212" s="173" t="str">
        <f t="shared" si="32"/>
        <v/>
      </c>
      <c r="W212" s="160" t="str">
        <f t="shared" si="33"/>
        <v/>
      </c>
    </row>
    <row r="213" spans="1:23" x14ac:dyDescent="0.25">
      <c r="A213" s="81"/>
      <c r="B213" s="73"/>
      <c r="C213" s="67"/>
      <c r="D213" s="82"/>
      <c r="E213" s="82"/>
      <c r="F213" s="82"/>
      <c r="G213" s="82"/>
      <c r="Q213" s="172" t="str">
        <f t="shared" si="37"/>
        <v/>
      </c>
      <c r="R213" s="157" t="str">
        <f t="shared" si="38"/>
        <v/>
      </c>
      <c r="S213" s="160" t="str">
        <f t="shared" si="40"/>
        <v/>
      </c>
      <c r="T213" s="173" t="str">
        <f t="shared" si="41"/>
        <v/>
      </c>
      <c r="U213" s="173" t="str">
        <f t="shared" si="42"/>
        <v/>
      </c>
      <c r="V213" s="173" t="str">
        <f t="shared" si="32"/>
        <v/>
      </c>
      <c r="W213" s="160" t="str">
        <f t="shared" si="33"/>
        <v/>
      </c>
    </row>
    <row r="214" spans="1:23" x14ac:dyDescent="0.25">
      <c r="A214" s="81"/>
      <c r="B214" s="73"/>
      <c r="C214" s="67"/>
      <c r="D214" s="82"/>
      <c r="E214" s="82"/>
      <c r="F214" s="82"/>
      <c r="G214" s="82"/>
      <c r="Q214" s="172" t="str">
        <f t="shared" si="37"/>
        <v/>
      </c>
      <c r="R214" s="157" t="str">
        <f t="shared" si="38"/>
        <v/>
      </c>
      <c r="S214" s="160" t="str">
        <f t="shared" si="40"/>
        <v/>
      </c>
      <c r="T214" s="173" t="str">
        <f t="shared" si="41"/>
        <v/>
      </c>
      <c r="U214" s="173" t="str">
        <f t="shared" si="42"/>
        <v/>
      </c>
      <c r="V214" s="173" t="str">
        <f t="shared" ref="V214:V277" si="47">IF(R214="","",SUM(T214:U214))</f>
        <v/>
      </c>
      <c r="W214" s="160" t="str">
        <f t="shared" ref="W214:W277" si="48">IF(R214="","",SUM(S214)-SUM(U214))</f>
        <v/>
      </c>
    </row>
    <row r="215" spans="1:23" x14ac:dyDescent="0.25">
      <c r="A215" s="81"/>
      <c r="B215" s="73"/>
      <c r="C215" s="67"/>
      <c r="D215" s="82"/>
      <c r="E215" s="82"/>
      <c r="F215" s="82"/>
      <c r="G215" s="82"/>
      <c r="Q215" s="172" t="str">
        <f t="shared" ref="Q215:Q278" si="49">IF(R215="","",EDATE(Q214,1))</f>
        <v/>
      </c>
      <c r="R215" s="157" t="str">
        <f t="shared" ref="R215:R278" si="50">IF(R214="","",IF(SUM(R214)+1&lt;=$E$7,SUM(R214)+1,""))</f>
        <v/>
      </c>
      <c r="S215" s="160" t="str">
        <f t="shared" si="40"/>
        <v/>
      </c>
      <c r="T215" s="173" t="str">
        <f t="shared" si="41"/>
        <v/>
      </c>
      <c r="U215" s="173" t="str">
        <f t="shared" si="42"/>
        <v/>
      </c>
      <c r="V215" s="173" t="str">
        <f t="shared" si="47"/>
        <v/>
      </c>
      <c r="W215" s="160" t="str">
        <f t="shared" si="48"/>
        <v/>
      </c>
    </row>
    <row r="216" spans="1:23" x14ac:dyDescent="0.25">
      <c r="A216" s="81"/>
      <c r="B216" s="73"/>
      <c r="C216" s="67"/>
      <c r="D216" s="82"/>
      <c r="E216" s="82"/>
      <c r="F216" s="82"/>
      <c r="G216" s="82"/>
      <c r="Q216" s="172" t="str">
        <f t="shared" si="49"/>
        <v/>
      </c>
      <c r="R216" s="157" t="str">
        <f t="shared" si="50"/>
        <v/>
      </c>
      <c r="S216" s="160" t="str">
        <f t="shared" si="40"/>
        <v/>
      </c>
      <c r="T216" s="173" t="str">
        <f t="shared" si="41"/>
        <v/>
      </c>
      <c r="U216" s="173" t="str">
        <f t="shared" si="42"/>
        <v/>
      </c>
      <c r="V216" s="173" t="str">
        <f t="shared" si="47"/>
        <v/>
      </c>
      <c r="W216" s="160" t="str">
        <f t="shared" si="48"/>
        <v/>
      </c>
    </row>
    <row r="217" spans="1:23" x14ac:dyDescent="0.25">
      <c r="A217" s="81"/>
      <c r="B217" s="73"/>
      <c r="C217" s="67"/>
      <c r="D217" s="82"/>
      <c r="E217" s="82"/>
      <c r="F217" s="82"/>
      <c r="G217" s="82"/>
      <c r="Q217" s="172" t="str">
        <f t="shared" si="49"/>
        <v/>
      </c>
      <c r="R217" s="157" t="str">
        <f t="shared" si="50"/>
        <v/>
      </c>
      <c r="S217" s="160" t="str">
        <f t="shared" si="40"/>
        <v/>
      </c>
      <c r="T217" s="173" t="str">
        <f t="shared" si="41"/>
        <v/>
      </c>
      <c r="U217" s="173" t="str">
        <f t="shared" si="42"/>
        <v/>
      </c>
      <c r="V217" s="173" t="str">
        <f t="shared" si="47"/>
        <v/>
      </c>
      <c r="W217" s="160" t="str">
        <f t="shared" si="48"/>
        <v/>
      </c>
    </row>
    <row r="218" spans="1:23" x14ac:dyDescent="0.25">
      <c r="A218" s="81"/>
      <c r="B218" s="73"/>
      <c r="C218" s="67"/>
      <c r="D218" s="82"/>
      <c r="E218" s="82"/>
      <c r="F218" s="82"/>
      <c r="G218" s="82"/>
      <c r="Q218" s="172" t="str">
        <f t="shared" si="49"/>
        <v/>
      </c>
      <c r="R218" s="157" t="str">
        <f t="shared" si="50"/>
        <v/>
      </c>
      <c r="S218" s="160" t="str">
        <f t="shared" si="40"/>
        <v/>
      </c>
      <c r="T218" s="173" t="str">
        <f t="shared" si="41"/>
        <v/>
      </c>
      <c r="U218" s="173" t="str">
        <f t="shared" si="42"/>
        <v/>
      </c>
      <c r="V218" s="173" t="str">
        <f t="shared" si="47"/>
        <v/>
      </c>
      <c r="W218" s="160" t="str">
        <f t="shared" si="48"/>
        <v/>
      </c>
    </row>
    <row r="219" spans="1:23" x14ac:dyDescent="0.25">
      <c r="A219" s="81"/>
      <c r="B219" s="73"/>
      <c r="C219" s="67"/>
      <c r="D219" s="82"/>
      <c r="E219" s="82"/>
      <c r="F219" s="82"/>
      <c r="G219" s="82"/>
      <c r="Q219" s="172" t="str">
        <f t="shared" si="49"/>
        <v/>
      </c>
      <c r="R219" s="157" t="str">
        <f t="shared" si="50"/>
        <v/>
      </c>
      <c r="S219" s="160" t="str">
        <f t="shared" si="40"/>
        <v/>
      </c>
      <c r="T219" s="173" t="str">
        <f t="shared" si="41"/>
        <v/>
      </c>
      <c r="U219" s="173" t="str">
        <f t="shared" si="42"/>
        <v/>
      </c>
      <c r="V219" s="173" t="str">
        <f t="shared" si="47"/>
        <v/>
      </c>
      <c r="W219" s="160" t="str">
        <f t="shared" si="48"/>
        <v/>
      </c>
    </row>
    <row r="220" spans="1:23" x14ac:dyDescent="0.25">
      <c r="A220" s="81"/>
      <c r="B220" s="73"/>
      <c r="C220" s="67"/>
      <c r="D220" s="82"/>
      <c r="E220" s="82"/>
      <c r="F220" s="82"/>
      <c r="G220" s="82"/>
      <c r="Q220" s="172" t="str">
        <f t="shared" si="49"/>
        <v/>
      </c>
      <c r="R220" s="157" t="str">
        <f t="shared" si="50"/>
        <v/>
      </c>
      <c r="S220" s="160" t="str">
        <f t="shared" si="40"/>
        <v/>
      </c>
      <c r="T220" s="173" t="str">
        <f t="shared" si="41"/>
        <v/>
      </c>
      <c r="U220" s="173" t="str">
        <f t="shared" si="42"/>
        <v/>
      </c>
      <c r="V220" s="173" t="str">
        <f t="shared" si="47"/>
        <v/>
      </c>
      <c r="W220" s="160" t="str">
        <f t="shared" si="48"/>
        <v/>
      </c>
    </row>
    <row r="221" spans="1:23" x14ac:dyDescent="0.25">
      <c r="A221" s="81"/>
      <c r="B221" s="73"/>
      <c r="C221" s="67"/>
      <c r="D221" s="82"/>
      <c r="E221" s="82"/>
      <c r="F221" s="82"/>
      <c r="G221" s="82"/>
      <c r="Q221" s="172" t="str">
        <f t="shared" si="49"/>
        <v/>
      </c>
      <c r="R221" s="157" t="str">
        <f t="shared" si="50"/>
        <v/>
      </c>
      <c r="S221" s="160" t="str">
        <f t="shared" si="40"/>
        <v/>
      </c>
      <c r="T221" s="173" t="str">
        <f t="shared" si="41"/>
        <v/>
      </c>
      <c r="U221" s="173" t="str">
        <f t="shared" si="42"/>
        <v/>
      </c>
      <c r="V221" s="173" t="str">
        <f t="shared" si="47"/>
        <v/>
      </c>
      <c r="W221" s="160" t="str">
        <f t="shared" si="48"/>
        <v/>
      </c>
    </row>
    <row r="222" spans="1:23" x14ac:dyDescent="0.25">
      <c r="A222" s="81"/>
      <c r="B222" s="73"/>
      <c r="C222" s="67"/>
      <c r="D222" s="82"/>
      <c r="E222" s="82"/>
      <c r="F222" s="82"/>
      <c r="G222" s="82"/>
      <c r="Q222" s="172" t="str">
        <f t="shared" si="49"/>
        <v/>
      </c>
      <c r="R222" s="157" t="str">
        <f t="shared" si="50"/>
        <v/>
      </c>
      <c r="S222" s="160" t="str">
        <f t="shared" si="40"/>
        <v/>
      </c>
      <c r="T222" s="173" t="str">
        <f t="shared" si="41"/>
        <v/>
      </c>
      <c r="U222" s="173" t="str">
        <f t="shared" si="42"/>
        <v/>
      </c>
      <c r="V222" s="173" t="str">
        <f t="shared" si="47"/>
        <v/>
      </c>
      <c r="W222" s="160" t="str">
        <f t="shared" si="48"/>
        <v/>
      </c>
    </row>
    <row r="223" spans="1:23" x14ac:dyDescent="0.25">
      <c r="A223" s="81"/>
      <c r="B223" s="73"/>
      <c r="C223" s="67"/>
      <c r="D223" s="82"/>
      <c r="E223" s="82"/>
      <c r="F223" s="82"/>
      <c r="G223" s="82"/>
      <c r="Q223" s="172" t="str">
        <f t="shared" si="49"/>
        <v/>
      </c>
      <c r="R223" s="157" t="str">
        <f t="shared" si="50"/>
        <v/>
      </c>
      <c r="S223" s="160" t="str">
        <f t="shared" si="40"/>
        <v/>
      </c>
      <c r="T223" s="173" t="str">
        <f t="shared" si="41"/>
        <v/>
      </c>
      <c r="U223" s="173" t="str">
        <f t="shared" si="42"/>
        <v/>
      </c>
      <c r="V223" s="173" t="str">
        <f t="shared" si="47"/>
        <v/>
      </c>
      <c r="W223" s="160" t="str">
        <f t="shared" si="48"/>
        <v/>
      </c>
    </row>
    <row r="224" spans="1:23" x14ac:dyDescent="0.25">
      <c r="A224" s="81"/>
      <c r="B224" s="73"/>
      <c r="C224" s="67"/>
      <c r="D224" s="82"/>
      <c r="E224" s="82"/>
      <c r="F224" s="82"/>
      <c r="G224" s="82"/>
      <c r="Q224" s="172" t="str">
        <f t="shared" si="49"/>
        <v/>
      </c>
      <c r="R224" s="157" t="str">
        <f t="shared" si="50"/>
        <v/>
      </c>
      <c r="S224" s="160" t="str">
        <f t="shared" si="40"/>
        <v/>
      </c>
      <c r="T224" s="173" t="str">
        <f t="shared" si="41"/>
        <v/>
      </c>
      <c r="U224" s="173" t="str">
        <f t="shared" si="42"/>
        <v/>
      </c>
      <c r="V224" s="173" t="str">
        <f t="shared" si="47"/>
        <v/>
      </c>
      <c r="W224" s="160" t="str">
        <f t="shared" si="48"/>
        <v/>
      </c>
    </row>
    <row r="225" spans="1:23" x14ac:dyDescent="0.25">
      <c r="A225" s="81"/>
      <c r="B225" s="73"/>
      <c r="C225" s="67"/>
      <c r="D225" s="82"/>
      <c r="E225" s="82"/>
      <c r="F225" s="82"/>
      <c r="G225" s="82"/>
      <c r="Q225" s="172" t="str">
        <f t="shared" si="49"/>
        <v/>
      </c>
      <c r="R225" s="157" t="str">
        <f t="shared" si="50"/>
        <v/>
      </c>
      <c r="S225" s="160" t="str">
        <f t="shared" si="40"/>
        <v/>
      </c>
      <c r="T225" s="173" t="str">
        <f t="shared" si="41"/>
        <v/>
      </c>
      <c r="U225" s="173" t="str">
        <f t="shared" si="42"/>
        <v/>
      </c>
      <c r="V225" s="173" t="str">
        <f t="shared" si="47"/>
        <v/>
      </c>
      <c r="W225" s="160" t="str">
        <f t="shared" si="48"/>
        <v/>
      </c>
    </row>
    <row r="226" spans="1:23" x14ac:dyDescent="0.25">
      <c r="A226" s="81"/>
      <c r="B226" s="73"/>
      <c r="C226" s="67"/>
      <c r="D226" s="82"/>
      <c r="E226" s="82"/>
      <c r="F226" s="82"/>
      <c r="G226" s="82"/>
      <c r="Q226" s="172" t="str">
        <f t="shared" si="49"/>
        <v/>
      </c>
      <c r="R226" s="157" t="str">
        <f t="shared" si="50"/>
        <v/>
      </c>
      <c r="S226" s="160" t="str">
        <f t="shared" si="40"/>
        <v/>
      </c>
      <c r="T226" s="173" t="str">
        <f t="shared" si="41"/>
        <v/>
      </c>
      <c r="U226" s="173" t="str">
        <f t="shared" si="42"/>
        <v/>
      </c>
      <c r="V226" s="173" t="str">
        <f t="shared" si="47"/>
        <v/>
      </c>
      <c r="W226" s="160" t="str">
        <f t="shared" si="48"/>
        <v/>
      </c>
    </row>
    <row r="227" spans="1:23" x14ac:dyDescent="0.25">
      <c r="A227" s="81"/>
      <c r="B227" s="73"/>
      <c r="C227" s="67"/>
      <c r="D227" s="82"/>
      <c r="E227" s="82"/>
      <c r="F227" s="82"/>
      <c r="G227" s="82"/>
      <c r="Q227" s="172" t="str">
        <f t="shared" si="49"/>
        <v/>
      </c>
      <c r="R227" s="157" t="str">
        <f t="shared" si="50"/>
        <v/>
      </c>
      <c r="S227" s="160" t="str">
        <f t="shared" si="40"/>
        <v/>
      </c>
      <c r="T227" s="173" t="str">
        <f t="shared" si="41"/>
        <v/>
      </c>
      <c r="U227" s="173" t="str">
        <f t="shared" si="42"/>
        <v/>
      </c>
      <c r="V227" s="173" t="str">
        <f t="shared" si="47"/>
        <v/>
      </c>
      <c r="W227" s="160" t="str">
        <f t="shared" si="48"/>
        <v/>
      </c>
    </row>
    <row r="228" spans="1:23" x14ac:dyDescent="0.25">
      <c r="A228" s="81"/>
      <c r="B228" s="73"/>
      <c r="C228" s="67"/>
      <c r="D228" s="82"/>
      <c r="E228" s="82"/>
      <c r="F228" s="82"/>
      <c r="G228" s="82"/>
      <c r="Q228" s="172" t="str">
        <f t="shared" si="49"/>
        <v/>
      </c>
      <c r="R228" s="157" t="str">
        <f t="shared" si="50"/>
        <v/>
      </c>
      <c r="S228" s="160" t="str">
        <f t="shared" si="40"/>
        <v/>
      </c>
      <c r="T228" s="173" t="str">
        <f t="shared" si="41"/>
        <v/>
      </c>
      <c r="U228" s="173" t="str">
        <f t="shared" si="42"/>
        <v/>
      </c>
      <c r="V228" s="173" t="str">
        <f t="shared" si="47"/>
        <v/>
      </c>
      <c r="W228" s="160" t="str">
        <f t="shared" si="48"/>
        <v/>
      </c>
    </row>
    <row r="229" spans="1:23" x14ac:dyDescent="0.25">
      <c r="A229" s="81"/>
      <c r="B229" s="73"/>
      <c r="C229" s="67"/>
      <c r="D229" s="82"/>
      <c r="E229" s="82"/>
      <c r="F229" s="82"/>
      <c r="G229" s="82"/>
      <c r="Q229" s="172" t="str">
        <f t="shared" si="49"/>
        <v/>
      </c>
      <c r="R229" s="157" t="str">
        <f t="shared" si="50"/>
        <v/>
      </c>
      <c r="S229" s="160" t="str">
        <f t="shared" si="40"/>
        <v/>
      </c>
      <c r="T229" s="173" t="str">
        <f t="shared" si="41"/>
        <v/>
      </c>
      <c r="U229" s="173" t="str">
        <f t="shared" si="42"/>
        <v/>
      </c>
      <c r="V229" s="173" t="str">
        <f t="shared" si="47"/>
        <v/>
      </c>
      <c r="W229" s="160" t="str">
        <f t="shared" si="48"/>
        <v/>
      </c>
    </row>
    <row r="230" spans="1:23" x14ac:dyDescent="0.25">
      <c r="A230" s="81"/>
      <c r="B230" s="73"/>
      <c r="C230" s="67"/>
      <c r="D230" s="82"/>
      <c r="E230" s="82"/>
      <c r="F230" s="82"/>
      <c r="G230" s="82"/>
      <c r="Q230" s="172" t="str">
        <f t="shared" si="49"/>
        <v/>
      </c>
      <c r="R230" s="157" t="str">
        <f t="shared" si="50"/>
        <v/>
      </c>
      <c r="S230" s="160" t="str">
        <f t="shared" si="40"/>
        <v/>
      </c>
      <c r="T230" s="173" t="str">
        <f t="shared" si="41"/>
        <v/>
      </c>
      <c r="U230" s="173" t="str">
        <f t="shared" si="42"/>
        <v/>
      </c>
      <c r="V230" s="173" t="str">
        <f t="shared" si="47"/>
        <v/>
      </c>
      <c r="W230" s="160" t="str">
        <f t="shared" si="48"/>
        <v/>
      </c>
    </row>
    <row r="231" spans="1:23" x14ac:dyDescent="0.25">
      <c r="A231" s="81"/>
      <c r="B231" s="73"/>
      <c r="C231" s="67"/>
      <c r="D231" s="82"/>
      <c r="E231" s="82"/>
      <c r="F231" s="82"/>
      <c r="G231" s="82"/>
      <c r="Q231" s="172" t="str">
        <f t="shared" si="49"/>
        <v/>
      </c>
      <c r="R231" s="157" t="str">
        <f t="shared" si="50"/>
        <v/>
      </c>
      <c r="S231" s="160" t="str">
        <f t="shared" si="40"/>
        <v/>
      </c>
      <c r="T231" s="173" t="str">
        <f t="shared" si="41"/>
        <v/>
      </c>
      <c r="U231" s="173" t="str">
        <f t="shared" si="42"/>
        <v/>
      </c>
      <c r="V231" s="173" t="str">
        <f t="shared" si="47"/>
        <v/>
      </c>
      <c r="W231" s="160" t="str">
        <f t="shared" si="48"/>
        <v/>
      </c>
    </row>
    <row r="232" spans="1:23" x14ac:dyDescent="0.25">
      <c r="A232" s="81"/>
      <c r="B232" s="73"/>
      <c r="C232" s="67"/>
      <c r="D232" s="82"/>
      <c r="E232" s="82"/>
      <c r="F232" s="82"/>
      <c r="G232" s="82"/>
      <c r="Q232" s="172" t="str">
        <f t="shared" si="49"/>
        <v/>
      </c>
      <c r="R232" s="157" t="str">
        <f t="shared" si="50"/>
        <v/>
      </c>
      <c r="S232" s="160" t="str">
        <f t="shared" si="40"/>
        <v/>
      </c>
      <c r="T232" s="173" t="str">
        <f t="shared" si="41"/>
        <v/>
      </c>
      <c r="U232" s="173" t="str">
        <f t="shared" si="42"/>
        <v/>
      </c>
      <c r="V232" s="173" t="str">
        <f t="shared" si="47"/>
        <v/>
      </c>
      <c r="W232" s="160" t="str">
        <f t="shared" si="48"/>
        <v/>
      </c>
    </row>
    <row r="233" spans="1:23" x14ac:dyDescent="0.25">
      <c r="A233" s="81"/>
      <c r="B233" s="73"/>
      <c r="C233" s="67"/>
      <c r="D233" s="82"/>
      <c r="E233" s="82"/>
      <c r="F233" s="82"/>
      <c r="G233" s="82"/>
      <c r="Q233" s="172" t="str">
        <f t="shared" si="49"/>
        <v/>
      </c>
      <c r="R233" s="157" t="str">
        <f t="shared" si="50"/>
        <v/>
      </c>
      <c r="S233" s="160" t="str">
        <f t="shared" si="40"/>
        <v/>
      </c>
      <c r="T233" s="173" t="str">
        <f t="shared" si="41"/>
        <v/>
      </c>
      <c r="U233" s="173" t="str">
        <f t="shared" si="42"/>
        <v/>
      </c>
      <c r="V233" s="173" t="str">
        <f t="shared" si="47"/>
        <v/>
      </c>
      <c r="W233" s="160" t="str">
        <f t="shared" si="48"/>
        <v/>
      </c>
    </row>
    <row r="234" spans="1:23" x14ac:dyDescent="0.25">
      <c r="A234" s="81"/>
      <c r="B234" s="73"/>
      <c r="C234" s="67"/>
      <c r="D234" s="82"/>
      <c r="E234" s="82"/>
      <c r="F234" s="82"/>
      <c r="G234" s="82"/>
      <c r="Q234" s="172" t="str">
        <f t="shared" si="49"/>
        <v/>
      </c>
      <c r="R234" s="157" t="str">
        <f t="shared" si="50"/>
        <v/>
      </c>
      <c r="S234" s="160" t="str">
        <f t="shared" si="40"/>
        <v/>
      </c>
      <c r="T234" s="173" t="str">
        <f t="shared" si="41"/>
        <v/>
      </c>
      <c r="U234" s="173" t="str">
        <f t="shared" si="42"/>
        <v/>
      </c>
      <c r="V234" s="173" t="str">
        <f t="shared" si="47"/>
        <v/>
      </c>
      <c r="W234" s="160" t="str">
        <f t="shared" si="48"/>
        <v/>
      </c>
    </row>
    <row r="235" spans="1:23" x14ac:dyDescent="0.25">
      <c r="A235" s="81"/>
      <c r="B235" s="73"/>
      <c r="C235" s="67"/>
      <c r="D235" s="82"/>
      <c r="E235" s="82"/>
      <c r="F235" s="82"/>
      <c r="G235" s="82"/>
      <c r="Q235" s="172" t="str">
        <f t="shared" si="49"/>
        <v/>
      </c>
      <c r="R235" s="157" t="str">
        <f t="shared" si="50"/>
        <v/>
      </c>
      <c r="S235" s="160" t="str">
        <f t="shared" si="40"/>
        <v/>
      </c>
      <c r="T235" s="173" t="str">
        <f t="shared" si="41"/>
        <v/>
      </c>
      <c r="U235" s="173" t="str">
        <f t="shared" si="42"/>
        <v/>
      </c>
      <c r="V235" s="173" t="str">
        <f t="shared" si="47"/>
        <v/>
      </c>
      <c r="W235" s="160" t="str">
        <f t="shared" si="48"/>
        <v/>
      </c>
    </row>
    <row r="236" spans="1:23" x14ac:dyDescent="0.25">
      <c r="A236" s="81"/>
      <c r="B236" s="73"/>
      <c r="C236" s="67"/>
      <c r="D236" s="82"/>
      <c r="E236" s="82"/>
      <c r="F236" s="82"/>
      <c r="G236" s="82"/>
      <c r="Q236" s="172" t="str">
        <f t="shared" si="49"/>
        <v/>
      </c>
      <c r="R236" s="157" t="str">
        <f t="shared" si="50"/>
        <v/>
      </c>
      <c r="S236" s="160" t="str">
        <f t="shared" si="40"/>
        <v/>
      </c>
      <c r="T236" s="173" t="str">
        <f t="shared" si="41"/>
        <v/>
      </c>
      <c r="U236" s="173" t="str">
        <f t="shared" si="42"/>
        <v/>
      </c>
      <c r="V236" s="173" t="str">
        <f t="shared" si="47"/>
        <v/>
      </c>
      <c r="W236" s="160" t="str">
        <f t="shared" si="48"/>
        <v/>
      </c>
    </row>
    <row r="237" spans="1:23" x14ac:dyDescent="0.25">
      <c r="A237" s="81"/>
      <c r="B237" s="73"/>
      <c r="C237" s="67"/>
      <c r="D237" s="82"/>
      <c r="E237" s="82"/>
      <c r="F237" s="82"/>
      <c r="G237" s="82"/>
      <c r="Q237" s="172" t="str">
        <f t="shared" si="49"/>
        <v/>
      </c>
      <c r="R237" s="157" t="str">
        <f t="shared" si="50"/>
        <v/>
      </c>
      <c r="S237" s="160" t="str">
        <f t="shared" si="40"/>
        <v/>
      </c>
      <c r="T237" s="173" t="str">
        <f t="shared" si="41"/>
        <v/>
      </c>
      <c r="U237" s="173" t="str">
        <f t="shared" si="42"/>
        <v/>
      </c>
      <c r="V237" s="173" t="str">
        <f t="shared" si="47"/>
        <v/>
      </c>
      <c r="W237" s="160" t="str">
        <f t="shared" si="48"/>
        <v/>
      </c>
    </row>
    <row r="238" spans="1:23" x14ac:dyDescent="0.25">
      <c r="A238" s="81"/>
      <c r="B238" s="73"/>
      <c r="C238" s="67"/>
      <c r="D238" s="82"/>
      <c r="E238" s="82"/>
      <c r="F238" s="82"/>
      <c r="G238" s="82"/>
      <c r="Q238" s="172" t="str">
        <f t="shared" si="49"/>
        <v/>
      </c>
      <c r="R238" s="157" t="str">
        <f t="shared" si="50"/>
        <v/>
      </c>
      <c r="S238" s="160" t="str">
        <f t="shared" si="40"/>
        <v/>
      </c>
      <c r="T238" s="173" t="str">
        <f t="shared" si="41"/>
        <v/>
      </c>
      <c r="U238" s="173" t="str">
        <f t="shared" si="42"/>
        <v/>
      </c>
      <c r="V238" s="173" t="str">
        <f t="shared" si="47"/>
        <v/>
      </c>
      <c r="W238" s="160" t="str">
        <f t="shared" si="48"/>
        <v/>
      </c>
    </row>
    <row r="239" spans="1:23" x14ac:dyDescent="0.25">
      <c r="A239" s="81"/>
      <c r="B239" s="73"/>
      <c r="C239" s="67"/>
      <c r="D239" s="82"/>
      <c r="E239" s="82"/>
      <c r="F239" s="82"/>
      <c r="G239" s="82"/>
      <c r="Q239" s="172" t="str">
        <f t="shared" si="49"/>
        <v/>
      </c>
      <c r="R239" s="157" t="str">
        <f t="shared" si="50"/>
        <v/>
      </c>
      <c r="S239" s="160" t="str">
        <f t="shared" si="40"/>
        <v/>
      </c>
      <c r="T239" s="173" t="str">
        <f t="shared" si="41"/>
        <v/>
      </c>
      <c r="U239" s="173" t="str">
        <f t="shared" si="42"/>
        <v/>
      </c>
      <c r="V239" s="173" t="str">
        <f t="shared" si="47"/>
        <v/>
      </c>
      <c r="W239" s="160" t="str">
        <f t="shared" si="48"/>
        <v/>
      </c>
    </row>
    <row r="240" spans="1:23" x14ac:dyDescent="0.25">
      <c r="A240" s="81"/>
      <c r="B240" s="73"/>
      <c r="C240" s="67"/>
      <c r="D240" s="82"/>
      <c r="E240" s="82"/>
      <c r="F240" s="82"/>
      <c r="G240" s="82"/>
      <c r="Q240" s="172" t="str">
        <f t="shared" si="49"/>
        <v/>
      </c>
      <c r="R240" s="157" t="str">
        <f t="shared" si="50"/>
        <v/>
      </c>
      <c r="S240" s="160" t="str">
        <f t="shared" si="40"/>
        <v/>
      </c>
      <c r="T240" s="173" t="str">
        <f t="shared" si="41"/>
        <v/>
      </c>
      <c r="U240" s="173" t="str">
        <f t="shared" si="42"/>
        <v/>
      </c>
      <c r="V240" s="173" t="str">
        <f t="shared" si="47"/>
        <v/>
      </c>
      <c r="W240" s="160" t="str">
        <f t="shared" si="48"/>
        <v/>
      </c>
    </row>
    <row r="241" spans="1:23" x14ac:dyDescent="0.25">
      <c r="A241" s="81"/>
      <c r="B241" s="73"/>
      <c r="C241" s="67"/>
      <c r="D241" s="82"/>
      <c r="E241" s="82"/>
      <c r="F241" s="82"/>
      <c r="G241" s="82"/>
      <c r="Q241" s="172" t="str">
        <f t="shared" si="49"/>
        <v/>
      </c>
      <c r="R241" s="157" t="str">
        <f t="shared" si="50"/>
        <v/>
      </c>
      <c r="S241" s="160" t="str">
        <f t="shared" si="40"/>
        <v/>
      </c>
      <c r="T241" s="173" t="str">
        <f t="shared" si="41"/>
        <v/>
      </c>
      <c r="U241" s="173" t="str">
        <f t="shared" si="42"/>
        <v/>
      </c>
      <c r="V241" s="173" t="str">
        <f t="shared" si="47"/>
        <v/>
      </c>
      <c r="W241" s="160" t="str">
        <f t="shared" si="48"/>
        <v/>
      </c>
    </row>
    <row r="242" spans="1:23" x14ac:dyDescent="0.25">
      <c r="A242" s="81"/>
      <c r="B242" s="73"/>
      <c r="C242" s="67"/>
      <c r="D242" s="82"/>
      <c r="E242" s="82"/>
      <c r="F242" s="82"/>
      <c r="G242" s="82"/>
      <c r="Q242" s="172" t="str">
        <f t="shared" si="49"/>
        <v/>
      </c>
      <c r="R242" s="157" t="str">
        <f t="shared" si="50"/>
        <v/>
      </c>
      <c r="S242" s="160" t="str">
        <f t="shared" si="40"/>
        <v/>
      </c>
      <c r="T242" s="173" t="str">
        <f t="shared" si="41"/>
        <v/>
      </c>
      <c r="U242" s="173" t="str">
        <f t="shared" si="42"/>
        <v/>
      </c>
      <c r="V242" s="173" t="str">
        <f t="shared" si="47"/>
        <v/>
      </c>
      <c r="W242" s="160" t="str">
        <f t="shared" si="48"/>
        <v/>
      </c>
    </row>
    <row r="243" spans="1:23" x14ac:dyDescent="0.25">
      <c r="A243" s="81"/>
      <c r="B243" s="73"/>
      <c r="C243" s="67"/>
      <c r="D243" s="82"/>
      <c r="E243" s="82"/>
      <c r="F243" s="82"/>
      <c r="G243" s="82"/>
      <c r="Q243" s="172" t="str">
        <f t="shared" si="49"/>
        <v/>
      </c>
      <c r="R243" s="157" t="str">
        <f t="shared" si="50"/>
        <v/>
      </c>
      <c r="S243" s="160" t="str">
        <f t="shared" si="40"/>
        <v/>
      </c>
      <c r="T243" s="173" t="str">
        <f t="shared" si="41"/>
        <v/>
      </c>
      <c r="U243" s="173" t="str">
        <f t="shared" si="42"/>
        <v/>
      </c>
      <c r="V243" s="173" t="str">
        <f t="shared" si="47"/>
        <v/>
      </c>
      <c r="W243" s="160" t="str">
        <f t="shared" si="48"/>
        <v/>
      </c>
    </row>
    <row r="244" spans="1:23" x14ac:dyDescent="0.25">
      <c r="A244" s="81"/>
      <c r="B244" s="73"/>
      <c r="C244" s="67"/>
      <c r="D244" s="82"/>
      <c r="E244" s="82"/>
      <c r="F244" s="82"/>
      <c r="G244" s="82"/>
      <c r="Q244" s="172" t="str">
        <f t="shared" si="49"/>
        <v/>
      </c>
      <c r="R244" s="157" t="str">
        <f t="shared" si="50"/>
        <v/>
      </c>
      <c r="S244" s="160" t="str">
        <f t="shared" si="40"/>
        <v/>
      </c>
      <c r="T244" s="173" t="str">
        <f t="shared" si="41"/>
        <v/>
      </c>
      <c r="U244" s="173" t="str">
        <f t="shared" si="42"/>
        <v/>
      </c>
      <c r="V244" s="173" t="str">
        <f t="shared" si="47"/>
        <v/>
      </c>
      <c r="W244" s="160" t="str">
        <f t="shared" si="48"/>
        <v/>
      </c>
    </row>
    <row r="245" spans="1:23" x14ac:dyDescent="0.25">
      <c r="A245" s="81"/>
      <c r="B245" s="73"/>
      <c r="C245" s="67"/>
      <c r="D245" s="82"/>
      <c r="E245" s="82"/>
      <c r="F245" s="82"/>
      <c r="G245" s="82"/>
      <c r="Q245" s="172" t="str">
        <f t="shared" si="49"/>
        <v/>
      </c>
      <c r="R245" s="157" t="str">
        <f t="shared" si="50"/>
        <v/>
      </c>
      <c r="S245" s="160" t="str">
        <f t="shared" si="40"/>
        <v/>
      </c>
      <c r="T245" s="173" t="str">
        <f t="shared" si="41"/>
        <v/>
      </c>
      <c r="U245" s="173" t="str">
        <f t="shared" si="42"/>
        <v/>
      </c>
      <c r="V245" s="173" t="str">
        <f t="shared" si="47"/>
        <v/>
      </c>
      <c r="W245" s="160" t="str">
        <f t="shared" si="48"/>
        <v/>
      </c>
    </row>
    <row r="246" spans="1:23" x14ac:dyDescent="0.25">
      <c r="A246" s="81"/>
      <c r="B246" s="73"/>
      <c r="C246" s="67"/>
      <c r="D246" s="82"/>
      <c r="E246" s="82"/>
      <c r="F246" s="82"/>
      <c r="G246" s="82"/>
      <c r="Q246" s="172" t="str">
        <f t="shared" si="49"/>
        <v/>
      </c>
      <c r="R246" s="157" t="str">
        <f t="shared" si="50"/>
        <v/>
      </c>
      <c r="S246" s="160" t="str">
        <f t="shared" si="40"/>
        <v/>
      </c>
      <c r="T246" s="173" t="str">
        <f t="shared" si="41"/>
        <v/>
      </c>
      <c r="U246" s="173" t="str">
        <f t="shared" si="42"/>
        <v/>
      </c>
      <c r="V246" s="173" t="str">
        <f t="shared" si="47"/>
        <v/>
      </c>
      <c r="W246" s="160" t="str">
        <f t="shared" si="48"/>
        <v/>
      </c>
    </row>
    <row r="247" spans="1:23" x14ac:dyDescent="0.25">
      <c r="A247" s="81"/>
      <c r="B247" s="73"/>
      <c r="C247" s="67"/>
      <c r="D247" s="82"/>
      <c r="E247" s="82"/>
      <c r="F247" s="82"/>
      <c r="G247" s="82"/>
      <c r="Q247" s="172" t="str">
        <f t="shared" si="49"/>
        <v/>
      </c>
      <c r="R247" s="157" t="str">
        <f t="shared" si="50"/>
        <v/>
      </c>
      <c r="S247" s="160" t="str">
        <f t="shared" si="40"/>
        <v/>
      </c>
      <c r="T247" s="173" t="str">
        <f t="shared" si="41"/>
        <v/>
      </c>
      <c r="U247" s="173" t="str">
        <f t="shared" si="42"/>
        <v/>
      </c>
      <c r="V247" s="173" t="str">
        <f t="shared" si="47"/>
        <v/>
      </c>
      <c r="W247" s="160" t="str">
        <f t="shared" si="48"/>
        <v/>
      </c>
    </row>
    <row r="248" spans="1:23" x14ac:dyDescent="0.25">
      <c r="A248" s="81"/>
      <c r="B248" s="73"/>
      <c r="C248" s="67"/>
      <c r="D248" s="82"/>
      <c r="E248" s="82"/>
      <c r="F248" s="82"/>
      <c r="G248" s="82"/>
      <c r="Q248" s="172" t="str">
        <f t="shared" si="49"/>
        <v/>
      </c>
      <c r="R248" s="157" t="str">
        <f t="shared" si="50"/>
        <v/>
      </c>
      <c r="S248" s="160" t="str">
        <f t="shared" si="40"/>
        <v/>
      </c>
      <c r="T248" s="173" t="str">
        <f t="shared" si="41"/>
        <v/>
      </c>
      <c r="U248" s="173" t="str">
        <f t="shared" si="42"/>
        <v/>
      </c>
      <c r="V248" s="173" t="str">
        <f t="shared" si="47"/>
        <v/>
      </c>
      <c r="W248" s="160" t="str">
        <f t="shared" si="48"/>
        <v/>
      </c>
    </row>
    <row r="249" spans="1:23" x14ac:dyDescent="0.25">
      <c r="A249" s="81"/>
      <c r="B249" s="73"/>
      <c r="C249" s="67"/>
      <c r="D249" s="82"/>
      <c r="E249" s="82"/>
      <c r="F249" s="82"/>
      <c r="G249" s="82"/>
      <c r="Q249" s="172" t="str">
        <f t="shared" si="49"/>
        <v/>
      </c>
      <c r="R249" s="157" t="str">
        <f t="shared" si="50"/>
        <v/>
      </c>
      <c r="S249" s="160" t="str">
        <f t="shared" si="40"/>
        <v/>
      </c>
      <c r="T249" s="173" t="str">
        <f t="shared" si="41"/>
        <v/>
      </c>
      <c r="U249" s="173" t="str">
        <f t="shared" si="42"/>
        <v/>
      </c>
      <c r="V249" s="173" t="str">
        <f t="shared" si="47"/>
        <v/>
      </c>
      <c r="W249" s="160" t="str">
        <f t="shared" si="48"/>
        <v/>
      </c>
    </row>
    <row r="250" spans="1:23" x14ac:dyDescent="0.25">
      <c r="A250" s="81"/>
      <c r="B250" s="73"/>
      <c r="C250" s="67"/>
      <c r="D250" s="82"/>
      <c r="E250" s="82"/>
      <c r="F250" s="82"/>
      <c r="G250" s="82"/>
      <c r="Q250" s="172" t="str">
        <f t="shared" si="49"/>
        <v/>
      </c>
      <c r="R250" s="157" t="str">
        <f t="shared" si="50"/>
        <v/>
      </c>
      <c r="S250" s="160" t="str">
        <f t="shared" si="40"/>
        <v/>
      </c>
      <c r="T250" s="173" t="str">
        <f t="shared" si="41"/>
        <v/>
      </c>
      <c r="U250" s="173" t="str">
        <f t="shared" si="42"/>
        <v/>
      </c>
      <c r="V250" s="173" t="str">
        <f t="shared" si="47"/>
        <v/>
      </c>
      <c r="W250" s="160" t="str">
        <f t="shared" si="48"/>
        <v/>
      </c>
    </row>
    <row r="251" spans="1:23" x14ac:dyDescent="0.25">
      <c r="A251" s="81"/>
      <c r="B251" s="73"/>
      <c r="C251" s="67"/>
      <c r="D251" s="82"/>
      <c r="E251" s="82"/>
      <c r="F251" s="82"/>
      <c r="G251" s="82"/>
      <c r="Q251" s="172" t="str">
        <f t="shared" si="49"/>
        <v/>
      </c>
      <c r="R251" s="157" t="str">
        <f t="shared" si="50"/>
        <v/>
      </c>
      <c r="S251" s="160" t="str">
        <f t="shared" si="40"/>
        <v/>
      </c>
      <c r="T251" s="173" t="str">
        <f t="shared" si="41"/>
        <v/>
      </c>
      <c r="U251" s="173" t="str">
        <f t="shared" si="42"/>
        <v/>
      </c>
      <c r="V251" s="173" t="str">
        <f t="shared" si="47"/>
        <v/>
      </c>
      <c r="W251" s="160" t="str">
        <f t="shared" si="48"/>
        <v/>
      </c>
    </row>
    <row r="252" spans="1:23" x14ac:dyDescent="0.25">
      <c r="A252" s="81"/>
      <c r="B252" s="73"/>
      <c r="C252" s="67"/>
      <c r="D252" s="82"/>
      <c r="E252" s="82"/>
      <c r="F252" s="82"/>
      <c r="G252" s="82"/>
      <c r="Q252" s="172" t="str">
        <f t="shared" si="49"/>
        <v/>
      </c>
      <c r="R252" s="157" t="str">
        <f t="shared" si="50"/>
        <v/>
      </c>
      <c r="S252" s="160" t="str">
        <f t="shared" si="40"/>
        <v/>
      </c>
      <c r="T252" s="173" t="str">
        <f t="shared" si="41"/>
        <v/>
      </c>
      <c r="U252" s="173" t="str">
        <f t="shared" si="42"/>
        <v/>
      </c>
      <c r="V252" s="173" t="str">
        <f t="shared" si="47"/>
        <v/>
      </c>
      <c r="W252" s="160" t="str">
        <f t="shared" si="48"/>
        <v/>
      </c>
    </row>
    <row r="253" spans="1:23" x14ac:dyDescent="0.25">
      <c r="A253" s="81"/>
      <c r="B253" s="73"/>
      <c r="C253" s="67"/>
      <c r="D253" s="82"/>
      <c r="E253" s="82"/>
      <c r="F253" s="82"/>
      <c r="G253" s="82"/>
      <c r="Q253" s="172" t="str">
        <f t="shared" si="49"/>
        <v/>
      </c>
      <c r="R253" s="157" t="str">
        <f t="shared" si="50"/>
        <v/>
      </c>
      <c r="S253" s="160" t="str">
        <f t="shared" si="40"/>
        <v/>
      </c>
      <c r="T253" s="173" t="str">
        <f t="shared" si="41"/>
        <v/>
      </c>
      <c r="U253" s="173" t="str">
        <f t="shared" si="42"/>
        <v/>
      </c>
      <c r="V253" s="173" t="str">
        <f t="shared" si="47"/>
        <v/>
      </c>
      <c r="W253" s="160" t="str">
        <f t="shared" si="48"/>
        <v/>
      </c>
    </row>
    <row r="254" spans="1:23" x14ac:dyDescent="0.25">
      <c r="A254" s="81"/>
      <c r="B254" s="73"/>
      <c r="C254" s="67"/>
      <c r="D254" s="82"/>
      <c r="E254" s="82"/>
      <c r="F254" s="82"/>
      <c r="G254" s="82"/>
      <c r="Q254" s="172" t="str">
        <f t="shared" si="49"/>
        <v/>
      </c>
      <c r="R254" s="157" t="str">
        <f t="shared" si="50"/>
        <v/>
      </c>
      <c r="S254" s="160" t="str">
        <f t="shared" si="40"/>
        <v/>
      </c>
      <c r="T254" s="173" t="str">
        <f t="shared" si="41"/>
        <v/>
      </c>
      <c r="U254" s="173" t="str">
        <f t="shared" si="42"/>
        <v/>
      </c>
      <c r="V254" s="173" t="str">
        <f t="shared" si="47"/>
        <v/>
      </c>
      <c r="W254" s="160" t="str">
        <f t="shared" si="48"/>
        <v/>
      </c>
    </row>
    <row r="255" spans="1:23" x14ac:dyDescent="0.25">
      <c r="A255" s="81"/>
      <c r="B255" s="73"/>
      <c r="C255" s="67"/>
      <c r="D255" s="82"/>
      <c r="E255" s="82"/>
      <c r="F255" s="82"/>
      <c r="G255" s="82"/>
      <c r="Q255" s="172" t="str">
        <f t="shared" si="49"/>
        <v/>
      </c>
      <c r="R255" s="157" t="str">
        <f t="shared" si="50"/>
        <v/>
      </c>
      <c r="S255" s="160" t="str">
        <f t="shared" si="40"/>
        <v/>
      </c>
      <c r="T255" s="173" t="str">
        <f t="shared" si="41"/>
        <v/>
      </c>
      <c r="U255" s="173" t="str">
        <f t="shared" si="42"/>
        <v/>
      </c>
      <c r="V255" s="173" t="str">
        <f t="shared" si="47"/>
        <v/>
      </c>
      <c r="W255" s="160" t="str">
        <f t="shared" si="48"/>
        <v/>
      </c>
    </row>
    <row r="256" spans="1:23" x14ac:dyDescent="0.25">
      <c r="A256" s="81"/>
      <c r="B256" s="73"/>
      <c r="C256" s="67"/>
      <c r="D256" s="82"/>
      <c r="E256" s="82"/>
      <c r="F256" s="82"/>
      <c r="G256" s="82"/>
      <c r="Q256" s="172" t="str">
        <f t="shared" si="49"/>
        <v/>
      </c>
      <c r="R256" s="157" t="str">
        <f t="shared" si="50"/>
        <v/>
      </c>
      <c r="S256" s="160" t="str">
        <f t="shared" si="40"/>
        <v/>
      </c>
      <c r="T256" s="173" t="str">
        <f t="shared" si="41"/>
        <v/>
      </c>
      <c r="U256" s="173" t="str">
        <f t="shared" si="42"/>
        <v/>
      </c>
      <c r="V256" s="173" t="str">
        <f t="shared" si="47"/>
        <v/>
      </c>
      <c r="W256" s="160" t="str">
        <f t="shared" si="48"/>
        <v/>
      </c>
    </row>
    <row r="257" spans="1:23" x14ac:dyDescent="0.25">
      <c r="A257" s="81"/>
      <c r="B257" s="73"/>
      <c r="C257" s="67"/>
      <c r="D257" s="82"/>
      <c r="E257" s="82"/>
      <c r="F257" s="82"/>
      <c r="G257" s="82"/>
      <c r="Q257" s="172" t="str">
        <f t="shared" si="49"/>
        <v/>
      </c>
      <c r="R257" s="157" t="str">
        <f t="shared" si="50"/>
        <v/>
      </c>
      <c r="S257" s="160" t="str">
        <f t="shared" si="40"/>
        <v/>
      </c>
      <c r="T257" s="173" t="str">
        <f t="shared" si="41"/>
        <v/>
      </c>
      <c r="U257" s="173" t="str">
        <f t="shared" si="42"/>
        <v/>
      </c>
      <c r="V257" s="173" t="str">
        <f t="shared" si="47"/>
        <v/>
      </c>
      <c r="W257" s="160" t="str">
        <f t="shared" si="48"/>
        <v/>
      </c>
    </row>
    <row r="258" spans="1:23" x14ac:dyDescent="0.25">
      <c r="A258" s="81"/>
      <c r="B258" s="73"/>
      <c r="C258" s="67"/>
      <c r="D258" s="82"/>
      <c r="E258" s="82"/>
      <c r="F258" s="82"/>
      <c r="G258" s="82"/>
      <c r="Q258" s="172" t="str">
        <f t="shared" si="49"/>
        <v/>
      </c>
      <c r="R258" s="157" t="str">
        <f t="shared" si="50"/>
        <v/>
      </c>
      <c r="S258" s="160" t="str">
        <f t="shared" si="40"/>
        <v/>
      </c>
      <c r="T258" s="173" t="str">
        <f t="shared" si="41"/>
        <v/>
      </c>
      <c r="U258" s="173" t="str">
        <f t="shared" si="42"/>
        <v/>
      </c>
      <c r="V258" s="173" t="str">
        <f t="shared" si="47"/>
        <v/>
      </c>
      <c r="W258" s="160" t="str">
        <f t="shared" si="48"/>
        <v/>
      </c>
    </row>
    <row r="259" spans="1:23" x14ac:dyDescent="0.25">
      <c r="A259" s="81"/>
      <c r="B259" s="73"/>
      <c r="C259" s="67"/>
      <c r="D259" s="82"/>
      <c r="E259" s="82"/>
      <c r="F259" s="82"/>
      <c r="G259" s="82"/>
      <c r="Q259" s="172" t="str">
        <f t="shared" si="49"/>
        <v/>
      </c>
      <c r="R259" s="157" t="str">
        <f t="shared" si="50"/>
        <v/>
      </c>
      <c r="S259" s="160" t="str">
        <f t="shared" si="40"/>
        <v/>
      </c>
      <c r="T259" s="173" t="str">
        <f t="shared" si="41"/>
        <v/>
      </c>
      <c r="U259" s="173" t="str">
        <f t="shared" si="42"/>
        <v/>
      </c>
      <c r="V259" s="173" t="str">
        <f t="shared" si="47"/>
        <v/>
      </c>
      <c r="W259" s="160" t="str">
        <f t="shared" si="48"/>
        <v/>
      </c>
    </row>
    <row r="260" spans="1:23" x14ac:dyDescent="0.25">
      <c r="A260" s="81"/>
      <c r="B260" s="73"/>
      <c r="C260" s="67"/>
      <c r="D260" s="82"/>
      <c r="E260" s="82"/>
      <c r="F260" s="82"/>
      <c r="G260" s="82"/>
      <c r="Q260" s="172" t="str">
        <f t="shared" si="49"/>
        <v/>
      </c>
      <c r="R260" s="157" t="str">
        <f t="shared" si="50"/>
        <v/>
      </c>
      <c r="S260" s="160" t="str">
        <f t="shared" si="40"/>
        <v/>
      </c>
      <c r="T260" s="173" t="str">
        <f t="shared" si="41"/>
        <v/>
      </c>
      <c r="U260" s="173" t="str">
        <f t="shared" si="42"/>
        <v/>
      </c>
      <c r="V260" s="173" t="str">
        <f t="shared" si="47"/>
        <v/>
      </c>
      <c r="W260" s="160" t="str">
        <f t="shared" si="48"/>
        <v/>
      </c>
    </row>
    <row r="261" spans="1:23" x14ac:dyDescent="0.25">
      <c r="A261" s="81"/>
      <c r="B261" s="73"/>
      <c r="C261" s="67"/>
      <c r="D261" s="82"/>
      <c r="E261" s="82"/>
      <c r="F261" s="82"/>
      <c r="G261" s="82"/>
      <c r="I261" s="128"/>
      <c r="Q261" s="172" t="str">
        <f t="shared" si="49"/>
        <v/>
      </c>
      <c r="R261" s="157" t="str">
        <f t="shared" si="50"/>
        <v/>
      </c>
      <c r="S261" s="160" t="str">
        <f t="shared" si="40"/>
        <v/>
      </c>
      <c r="T261" s="173" t="str">
        <f t="shared" si="41"/>
        <v/>
      </c>
      <c r="U261" s="173" t="str">
        <f t="shared" si="42"/>
        <v/>
      </c>
      <c r="V261" s="173" t="str">
        <f t="shared" si="47"/>
        <v/>
      </c>
      <c r="W261" s="160" t="str">
        <f t="shared" si="48"/>
        <v/>
      </c>
    </row>
    <row r="262" spans="1:23" x14ac:dyDescent="0.25">
      <c r="Q262" s="172" t="str">
        <f t="shared" si="49"/>
        <v/>
      </c>
      <c r="R262" s="157" t="str">
        <f t="shared" si="50"/>
        <v/>
      </c>
      <c r="S262" s="160" t="str">
        <f t="shared" si="40"/>
        <v/>
      </c>
      <c r="T262" s="173" t="str">
        <f t="shared" si="41"/>
        <v/>
      </c>
      <c r="U262" s="173" t="str">
        <f t="shared" si="42"/>
        <v/>
      </c>
      <c r="V262" s="173" t="str">
        <f t="shared" si="47"/>
        <v/>
      </c>
      <c r="W262" s="160" t="str">
        <f t="shared" si="48"/>
        <v/>
      </c>
    </row>
    <row r="263" spans="1:23" x14ac:dyDescent="0.25">
      <c r="Q263" s="172" t="str">
        <f t="shared" si="49"/>
        <v/>
      </c>
      <c r="R263" s="157" t="str">
        <f t="shared" si="50"/>
        <v/>
      </c>
      <c r="S263" s="160" t="str">
        <f t="shared" si="40"/>
        <v/>
      </c>
      <c r="T263" s="173" t="str">
        <f t="shared" si="41"/>
        <v/>
      </c>
      <c r="U263" s="173" t="str">
        <f t="shared" si="42"/>
        <v/>
      </c>
      <c r="V263" s="173" t="str">
        <f t="shared" si="47"/>
        <v/>
      </c>
      <c r="W263" s="160" t="str">
        <f t="shared" si="48"/>
        <v/>
      </c>
    </row>
    <row r="264" spans="1:23" x14ac:dyDescent="0.25">
      <c r="Q264" s="172" t="str">
        <f t="shared" si="49"/>
        <v/>
      </c>
      <c r="R264" s="157" t="str">
        <f t="shared" si="50"/>
        <v/>
      </c>
      <c r="S264" s="160" t="str">
        <f t="shared" si="40"/>
        <v/>
      </c>
      <c r="T264" s="173" t="str">
        <f t="shared" si="41"/>
        <v/>
      </c>
      <c r="U264" s="173" t="str">
        <f t="shared" si="42"/>
        <v/>
      </c>
      <c r="V264" s="173" t="str">
        <f t="shared" si="47"/>
        <v/>
      </c>
      <c r="W264" s="160" t="str">
        <f t="shared" si="48"/>
        <v/>
      </c>
    </row>
    <row r="265" spans="1:23" x14ac:dyDescent="0.25">
      <c r="Q265" s="172" t="str">
        <f t="shared" si="49"/>
        <v/>
      </c>
      <c r="R265" s="157" t="str">
        <f t="shared" si="50"/>
        <v/>
      </c>
      <c r="S265" s="160" t="str">
        <f t="shared" si="40"/>
        <v/>
      </c>
      <c r="T265" s="173" t="str">
        <f t="shared" si="41"/>
        <v/>
      </c>
      <c r="U265" s="173" t="str">
        <f t="shared" si="42"/>
        <v/>
      </c>
      <c r="V265" s="173" t="str">
        <f t="shared" si="47"/>
        <v/>
      </c>
      <c r="W265" s="160" t="str">
        <f t="shared" si="48"/>
        <v/>
      </c>
    </row>
    <row r="266" spans="1:23" x14ac:dyDescent="0.25">
      <c r="Q266" s="172" t="str">
        <f t="shared" si="49"/>
        <v/>
      </c>
      <c r="R266" s="157" t="str">
        <f t="shared" si="50"/>
        <v/>
      </c>
      <c r="S266" s="160" t="str">
        <f t="shared" si="40"/>
        <v/>
      </c>
      <c r="T266" s="173" t="str">
        <f t="shared" si="41"/>
        <v/>
      </c>
      <c r="U266" s="173" t="str">
        <f t="shared" si="42"/>
        <v/>
      </c>
      <c r="V266" s="173" t="str">
        <f t="shared" si="47"/>
        <v/>
      </c>
      <c r="W266" s="160" t="str">
        <f t="shared" si="48"/>
        <v/>
      </c>
    </row>
    <row r="267" spans="1:23" x14ac:dyDescent="0.25">
      <c r="Q267" s="172" t="str">
        <f t="shared" si="49"/>
        <v/>
      </c>
      <c r="R267" s="157" t="str">
        <f t="shared" si="50"/>
        <v/>
      </c>
      <c r="S267" s="160" t="str">
        <f t="shared" si="40"/>
        <v/>
      </c>
      <c r="T267" s="173" t="str">
        <f t="shared" si="41"/>
        <v/>
      </c>
      <c r="U267" s="173" t="str">
        <f t="shared" si="42"/>
        <v/>
      </c>
      <c r="V267" s="173" t="str">
        <f t="shared" si="47"/>
        <v/>
      </c>
      <c r="W267" s="160" t="str">
        <f t="shared" si="48"/>
        <v/>
      </c>
    </row>
    <row r="268" spans="1:23" x14ac:dyDescent="0.25">
      <c r="Q268" s="172" t="str">
        <f t="shared" si="49"/>
        <v/>
      </c>
      <c r="R268" s="157" t="str">
        <f t="shared" si="50"/>
        <v/>
      </c>
      <c r="S268" s="160" t="str">
        <f t="shared" si="40"/>
        <v/>
      </c>
      <c r="T268" s="173" t="str">
        <f t="shared" si="41"/>
        <v/>
      </c>
      <c r="U268" s="173" t="str">
        <f t="shared" si="42"/>
        <v/>
      </c>
      <c r="V268" s="173" t="str">
        <f t="shared" si="47"/>
        <v/>
      </c>
      <c r="W268" s="160" t="str">
        <f t="shared" si="48"/>
        <v/>
      </c>
    </row>
    <row r="269" spans="1:23" x14ac:dyDescent="0.25">
      <c r="Q269" s="172" t="str">
        <f t="shared" si="49"/>
        <v/>
      </c>
      <c r="R269" s="157" t="str">
        <f t="shared" si="50"/>
        <v/>
      </c>
      <c r="S269" s="160" t="str">
        <f t="shared" si="40"/>
        <v/>
      </c>
      <c r="T269" s="173" t="str">
        <f t="shared" si="41"/>
        <v/>
      </c>
      <c r="U269" s="173" t="str">
        <f t="shared" si="42"/>
        <v/>
      </c>
      <c r="V269" s="173" t="str">
        <f t="shared" si="47"/>
        <v/>
      </c>
      <c r="W269" s="160" t="str">
        <f t="shared" si="48"/>
        <v/>
      </c>
    </row>
    <row r="270" spans="1:23" x14ac:dyDescent="0.25">
      <c r="Q270" s="172" t="str">
        <f t="shared" si="49"/>
        <v/>
      </c>
      <c r="R270" s="157" t="str">
        <f t="shared" si="50"/>
        <v/>
      </c>
      <c r="S270" s="160" t="str">
        <f t="shared" ref="S270:S333" si="51">IF(R270="","",W269)</f>
        <v/>
      </c>
      <c r="T270" s="173" t="str">
        <f t="shared" ref="T270:T333" si="52">IF(R270="","",IPMT($AE$11/12,R270,$AE$7,-$AE$8,$AE$9,0))</f>
        <v/>
      </c>
      <c r="U270" s="173" t="str">
        <f t="shared" ref="U270:U333" si="53">IF(R270="","",PPMT($AE$11/12,R270,$AE$7,-$AE$8,$AE$9,0))</f>
        <v/>
      </c>
      <c r="V270" s="173" t="str">
        <f t="shared" si="47"/>
        <v/>
      </c>
      <c r="W270" s="160" t="str">
        <f t="shared" si="48"/>
        <v/>
      </c>
    </row>
    <row r="271" spans="1:23" x14ac:dyDescent="0.25">
      <c r="Q271" s="172" t="str">
        <f t="shared" si="49"/>
        <v/>
      </c>
      <c r="R271" s="157" t="str">
        <f t="shared" si="50"/>
        <v/>
      </c>
      <c r="S271" s="160" t="str">
        <f t="shared" si="51"/>
        <v/>
      </c>
      <c r="T271" s="173" t="str">
        <f t="shared" si="52"/>
        <v/>
      </c>
      <c r="U271" s="173" t="str">
        <f t="shared" si="53"/>
        <v/>
      </c>
      <c r="V271" s="173" t="str">
        <f t="shared" si="47"/>
        <v/>
      </c>
      <c r="W271" s="160" t="str">
        <f t="shared" si="48"/>
        <v/>
      </c>
    </row>
    <row r="272" spans="1:23" x14ac:dyDescent="0.25">
      <c r="Q272" s="172" t="str">
        <f t="shared" si="49"/>
        <v/>
      </c>
      <c r="R272" s="157" t="str">
        <f t="shared" si="50"/>
        <v/>
      </c>
      <c r="S272" s="160" t="str">
        <f t="shared" si="51"/>
        <v/>
      </c>
      <c r="T272" s="173" t="str">
        <f t="shared" si="52"/>
        <v/>
      </c>
      <c r="U272" s="173" t="str">
        <f t="shared" si="53"/>
        <v/>
      </c>
      <c r="V272" s="173" t="str">
        <f t="shared" si="47"/>
        <v/>
      </c>
      <c r="W272" s="160" t="str">
        <f t="shared" si="48"/>
        <v/>
      </c>
    </row>
    <row r="273" spans="17:23" x14ac:dyDescent="0.25">
      <c r="Q273" s="172" t="str">
        <f t="shared" si="49"/>
        <v/>
      </c>
      <c r="R273" s="157" t="str">
        <f t="shared" si="50"/>
        <v/>
      </c>
      <c r="S273" s="160" t="str">
        <f t="shared" si="51"/>
        <v/>
      </c>
      <c r="T273" s="173" t="str">
        <f t="shared" si="52"/>
        <v/>
      </c>
      <c r="U273" s="173" t="str">
        <f t="shared" si="53"/>
        <v/>
      </c>
      <c r="V273" s="173" t="str">
        <f t="shared" si="47"/>
        <v/>
      </c>
      <c r="W273" s="160" t="str">
        <f t="shared" si="48"/>
        <v/>
      </c>
    </row>
    <row r="274" spans="17:23" x14ac:dyDescent="0.25">
      <c r="Q274" s="172" t="str">
        <f t="shared" si="49"/>
        <v/>
      </c>
      <c r="R274" s="157" t="str">
        <f t="shared" si="50"/>
        <v/>
      </c>
      <c r="S274" s="160" t="str">
        <f t="shared" si="51"/>
        <v/>
      </c>
      <c r="T274" s="173" t="str">
        <f t="shared" si="52"/>
        <v/>
      </c>
      <c r="U274" s="173" t="str">
        <f t="shared" si="53"/>
        <v/>
      </c>
      <c r="V274" s="173" t="str">
        <f t="shared" si="47"/>
        <v/>
      </c>
      <c r="W274" s="160" t="str">
        <f t="shared" si="48"/>
        <v/>
      </c>
    </row>
    <row r="275" spans="17:23" x14ac:dyDescent="0.25">
      <c r="Q275" s="172" t="str">
        <f t="shared" si="49"/>
        <v/>
      </c>
      <c r="R275" s="157" t="str">
        <f t="shared" si="50"/>
        <v/>
      </c>
      <c r="S275" s="160" t="str">
        <f t="shared" si="51"/>
        <v/>
      </c>
      <c r="T275" s="173" t="str">
        <f t="shared" si="52"/>
        <v/>
      </c>
      <c r="U275" s="173" t="str">
        <f t="shared" si="53"/>
        <v/>
      </c>
      <c r="V275" s="173" t="str">
        <f t="shared" si="47"/>
        <v/>
      </c>
      <c r="W275" s="160" t="str">
        <f t="shared" si="48"/>
        <v/>
      </c>
    </row>
    <row r="276" spans="17:23" x14ac:dyDescent="0.25">
      <c r="Q276" s="172" t="str">
        <f t="shared" si="49"/>
        <v/>
      </c>
      <c r="R276" s="157" t="str">
        <f t="shared" si="50"/>
        <v/>
      </c>
      <c r="S276" s="160" t="str">
        <f t="shared" si="51"/>
        <v/>
      </c>
      <c r="T276" s="173" t="str">
        <f t="shared" si="52"/>
        <v/>
      </c>
      <c r="U276" s="173" t="str">
        <f t="shared" si="53"/>
        <v/>
      </c>
      <c r="V276" s="173" t="str">
        <f t="shared" si="47"/>
        <v/>
      </c>
      <c r="W276" s="160" t="str">
        <f t="shared" si="48"/>
        <v/>
      </c>
    </row>
    <row r="277" spans="17:23" x14ac:dyDescent="0.25">
      <c r="Q277" s="172" t="str">
        <f t="shared" si="49"/>
        <v/>
      </c>
      <c r="R277" s="157" t="str">
        <f t="shared" si="50"/>
        <v/>
      </c>
      <c r="S277" s="160" t="str">
        <f t="shared" si="51"/>
        <v/>
      </c>
      <c r="T277" s="173" t="str">
        <f t="shared" si="52"/>
        <v/>
      </c>
      <c r="U277" s="173" t="str">
        <f t="shared" si="53"/>
        <v/>
      </c>
      <c r="V277" s="173" t="str">
        <f t="shared" si="47"/>
        <v/>
      </c>
      <c r="W277" s="160" t="str">
        <f t="shared" si="48"/>
        <v/>
      </c>
    </row>
    <row r="278" spans="17:23" x14ac:dyDescent="0.25">
      <c r="Q278" s="172" t="str">
        <f t="shared" si="49"/>
        <v/>
      </c>
      <c r="R278" s="157" t="str">
        <f t="shared" si="50"/>
        <v/>
      </c>
      <c r="S278" s="160" t="str">
        <f t="shared" si="51"/>
        <v/>
      </c>
      <c r="T278" s="173" t="str">
        <f t="shared" si="52"/>
        <v/>
      </c>
      <c r="U278" s="173" t="str">
        <f t="shared" si="53"/>
        <v/>
      </c>
      <c r="V278" s="173" t="str">
        <f t="shared" ref="V278:V341" si="54">IF(R278="","",SUM(T278:U278))</f>
        <v/>
      </c>
      <c r="W278" s="160" t="str">
        <f t="shared" ref="W278:W341" si="55">IF(R278="","",SUM(S278)-SUM(U278))</f>
        <v/>
      </c>
    </row>
    <row r="279" spans="17:23" x14ac:dyDescent="0.25">
      <c r="Q279" s="172" t="str">
        <f t="shared" ref="Q279:Q342" si="56">IF(R279="","",EDATE(Q278,1))</f>
        <v/>
      </c>
      <c r="R279" s="157" t="str">
        <f t="shared" ref="R279:R342" si="57">IF(R278="","",IF(SUM(R278)+1&lt;=$E$7,SUM(R278)+1,""))</f>
        <v/>
      </c>
      <c r="S279" s="160" t="str">
        <f t="shared" si="51"/>
        <v/>
      </c>
      <c r="T279" s="173" t="str">
        <f t="shared" si="52"/>
        <v/>
      </c>
      <c r="U279" s="173" t="str">
        <f t="shared" si="53"/>
        <v/>
      </c>
      <c r="V279" s="173" t="str">
        <f t="shared" si="54"/>
        <v/>
      </c>
      <c r="W279" s="160" t="str">
        <f t="shared" si="55"/>
        <v/>
      </c>
    </row>
    <row r="280" spans="17:23" x14ac:dyDescent="0.25">
      <c r="Q280" s="172" t="str">
        <f t="shared" si="56"/>
        <v/>
      </c>
      <c r="R280" s="157" t="str">
        <f t="shared" si="57"/>
        <v/>
      </c>
      <c r="S280" s="160" t="str">
        <f t="shared" si="51"/>
        <v/>
      </c>
      <c r="T280" s="173" t="str">
        <f t="shared" si="52"/>
        <v/>
      </c>
      <c r="U280" s="173" t="str">
        <f t="shared" si="53"/>
        <v/>
      </c>
      <c r="V280" s="173" t="str">
        <f t="shared" si="54"/>
        <v/>
      </c>
      <c r="W280" s="160" t="str">
        <f t="shared" si="55"/>
        <v/>
      </c>
    </row>
    <row r="281" spans="17:23" x14ac:dyDescent="0.25">
      <c r="Q281" s="172" t="str">
        <f t="shared" si="56"/>
        <v/>
      </c>
      <c r="R281" s="157" t="str">
        <f t="shared" si="57"/>
        <v/>
      </c>
      <c r="S281" s="160" t="str">
        <f t="shared" si="51"/>
        <v/>
      </c>
      <c r="T281" s="173" t="str">
        <f t="shared" si="52"/>
        <v/>
      </c>
      <c r="U281" s="173" t="str">
        <f t="shared" si="53"/>
        <v/>
      </c>
      <c r="V281" s="173" t="str">
        <f t="shared" si="54"/>
        <v/>
      </c>
      <c r="W281" s="160" t="str">
        <f t="shared" si="55"/>
        <v/>
      </c>
    </row>
    <row r="282" spans="17:23" x14ac:dyDescent="0.25">
      <c r="Q282" s="172" t="str">
        <f t="shared" si="56"/>
        <v/>
      </c>
      <c r="R282" s="157" t="str">
        <f t="shared" si="57"/>
        <v/>
      </c>
      <c r="S282" s="160" t="str">
        <f t="shared" si="51"/>
        <v/>
      </c>
      <c r="T282" s="173" t="str">
        <f t="shared" si="52"/>
        <v/>
      </c>
      <c r="U282" s="173" t="str">
        <f t="shared" si="53"/>
        <v/>
      </c>
      <c r="V282" s="173" t="str">
        <f t="shared" si="54"/>
        <v/>
      </c>
      <c r="W282" s="160" t="str">
        <f t="shared" si="55"/>
        <v/>
      </c>
    </row>
    <row r="283" spans="17:23" x14ac:dyDescent="0.25">
      <c r="Q283" s="172" t="str">
        <f t="shared" si="56"/>
        <v/>
      </c>
      <c r="R283" s="157" t="str">
        <f t="shared" si="57"/>
        <v/>
      </c>
      <c r="S283" s="160" t="str">
        <f t="shared" si="51"/>
        <v/>
      </c>
      <c r="T283" s="173" t="str">
        <f t="shared" si="52"/>
        <v/>
      </c>
      <c r="U283" s="173" t="str">
        <f t="shared" si="53"/>
        <v/>
      </c>
      <c r="V283" s="173" t="str">
        <f t="shared" si="54"/>
        <v/>
      </c>
      <c r="W283" s="160" t="str">
        <f t="shared" si="55"/>
        <v/>
      </c>
    </row>
    <row r="284" spans="17:23" x14ac:dyDescent="0.25">
      <c r="Q284" s="172" t="str">
        <f t="shared" si="56"/>
        <v/>
      </c>
      <c r="R284" s="157" t="str">
        <f t="shared" si="57"/>
        <v/>
      </c>
      <c r="S284" s="160" t="str">
        <f t="shared" si="51"/>
        <v/>
      </c>
      <c r="T284" s="173" t="str">
        <f t="shared" si="52"/>
        <v/>
      </c>
      <c r="U284" s="173" t="str">
        <f t="shared" si="53"/>
        <v/>
      </c>
      <c r="V284" s="173" t="str">
        <f t="shared" si="54"/>
        <v/>
      </c>
      <c r="W284" s="160" t="str">
        <f t="shared" si="55"/>
        <v/>
      </c>
    </row>
    <row r="285" spans="17:23" x14ac:dyDescent="0.25">
      <c r="Q285" s="172" t="str">
        <f t="shared" si="56"/>
        <v/>
      </c>
      <c r="R285" s="157" t="str">
        <f t="shared" si="57"/>
        <v/>
      </c>
      <c r="S285" s="160" t="str">
        <f t="shared" si="51"/>
        <v/>
      </c>
      <c r="T285" s="173" t="str">
        <f t="shared" si="52"/>
        <v/>
      </c>
      <c r="U285" s="173" t="str">
        <f t="shared" si="53"/>
        <v/>
      </c>
      <c r="V285" s="173" t="str">
        <f t="shared" si="54"/>
        <v/>
      </c>
      <c r="W285" s="160" t="str">
        <f t="shared" si="55"/>
        <v/>
      </c>
    </row>
    <row r="286" spans="17:23" x14ac:dyDescent="0.25">
      <c r="Q286" s="172" t="str">
        <f t="shared" si="56"/>
        <v/>
      </c>
      <c r="R286" s="157" t="str">
        <f t="shared" si="57"/>
        <v/>
      </c>
      <c r="S286" s="160" t="str">
        <f t="shared" si="51"/>
        <v/>
      </c>
      <c r="T286" s="173" t="str">
        <f t="shared" si="52"/>
        <v/>
      </c>
      <c r="U286" s="173" t="str">
        <f t="shared" si="53"/>
        <v/>
      </c>
      <c r="V286" s="173" t="str">
        <f t="shared" si="54"/>
        <v/>
      </c>
      <c r="W286" s="160" t="str">
        <f t="shared" si="55"/>
        <v/>
      </c>
    </row>
    <row r="287" spans="17:23" x14ac:dyDescent="0.25">
      <c r="Q287" s="172" t="str">
        <f t="shared" si="56"/>
        <v/>
      </c>
      <c r="R287" s="157" t="str">
        <f t="shared" si="57"/>
        <v/>
      </c>
      <c r="S287" s="160" t="str">
        <f t="shared" si="51"/>
        <v/>
      </c>
      <c r="T287" s="173" t="str">
        <f t="shared" si="52"/>
        <v/>
      </c>
      <c r="U287" s="173" t="str">
        <f t="shared" si="53"/>
        <v/>
      </c>
      <c r="V287" s="173" t="str">
        <f t="shared" si="54"/>
        <v/>
      </c>
      <c r="W287" s="160" t="str">
        <f t="shared" si="55"/>
        <v/>
      </c>
    </row>
    <row r="288" spans="17:23" x14ac:dyDescent="0.25">
      <c r="Q288" s="172" t="str">
        <f t="shared" si="56"/>
        <v/>
      </c>
      <c r="R288" s="157" t="str">
        <f t="shared" si="57"/>
        <v/>
      </c>
      <c r="S288" s="160" t="str">
        <f t="shared" si="51"/>
        <v/>
      </c>
      <c r="T288" s="173" t="str">
        <f t="shared" si="52"/>
        <v/>
      </c>
      <c r="U288" s="173" t="str">
        <f t="shared" si="53"/>
        <v/>
      </c>
      <c r="V288" s="173" t="str">
        <f t="shared" si="54"/>
        <v/>
      </c>
      <c r="W288" s="160" t="str">
        <f t="shared" si="55"/>
        <v/>
      </c>
    </row>
    <row r="289" spans="17:23" x14ac:dyDescent="0.25">
      <c r="Q289" s="172" t="str">
        <f t="shared" si="56"/>
        <v/>
      </c>
      <c r="R289" s="157" t="str">
        <f t="shared" si="57"/>
        <v/>
      </c>
      <c r="S289" s="160" t="str">
        <f t="shared" si="51"/>
        <v/>
      </c>
      <c r="T289" s="173" t="str">
        <f t="shared" si="52"/>
        <v/>
      </c>
      <c r="U289" s="173" t="str">
        <f t="shared" si="53"/>
        <v/>
      </c>
      <c r="V289" s="173" t="str">
        <f t="shared" si="54"/>
        <v/>
      </c>
      <c r="W289" s="160" t="str">
        <f t="shared" si="55"/>
        <v/>
      </c>
    </row>
    <row r="290" spans="17:23" x14ac:dyDescent="0.25">
      <c r="Q290" s="172" t="str">
        <f t="shared" si="56"/>
        <v/>
      </c>
      <c r="R290" s="157" t="str">
        <f t="shared" si="57"/>
        <v/>
      </c>
      <c r="S290" s="160" t="str">
        <f t="shared" si="51"/>
        <v/>
      </c>
      <c r="T290" s="173" t="str">
        <f t="shared" si="52"/>
        <v/>
      </c>
      <c r="U290" s="173" t="str">
        <f t="shared" si="53"/>
        <v/>
      </c>
      <c r="V290" s="173" t="str">
        <f t="shared" si="54"/>
        <v/>
      </c>
      <c r="W290" s="160" t="str">
        <f t="shared" si="55"/>
        <v/>
      </c>
    </row>
    <row r="291" spans="17:23" x14ac:dyDescent="0.25">
      <c r="Q291" s="172" t="str">
        <f t="shared" si="56"/>
        <v/>
      </c>
      <c r="R291" s="157" t="str">
        <f t="shared" si="57"/>
        <v/>
      </c>
      <c r="S291" s="160" t="str">
        <f t="shared" si="51"/>
        <v/>
      </c>
      <c r="T291" s="173" t="str">
        <f t="shared" si="52"/>
        <v/>
      </c>
      <c r="U291" s="173" t="str">
        <f t="shared" si="53"/>
        <v/>
      </c>
      <c r="V291" s="173" t="str">
        <f t="shared" si="54"/>
        <v/>
      </c>
      <c r="W291" s="160" t="str">
        <f t="shared" si="55"/>
        <v/>
      </c>
    </row>
    <row r="292" spans="17:23" x14ac:dyDescent="0.25">
      <c r="Q292" s="172" t="str">
        <f t="shared" si="56"/>
        <v/>
      </c>
      <c r="R292" s="157" t="str">
        <f t="shared" si="57"/>
        <v/>
      </c>
      <c r="S292" s="160" t="str">
        <f t="shared" si="51"/>
        <v/>
      </c>
      <c r="T292" s="173" t="str">
        <f t="shared" si="52"/>
        <v/>
      </c>
      <c r="U292" s="173" t="str">
        <f t="shared" si="53"/>
        <v/>
      </c>
      <c r="V292" s="173" t="str">
        <f t="shared" si="54"/>
        <v/>
      </c>
      <c r="W292" s="160" t="str">
        <f t="shared" si="55"/>
        <v/>
      </c>
    </row>
    <row r="293" spans="17:23" x14ac:dyDescent="0.25">
      <c r="Q293" s="172" t="str">
        <f t="shared" si="56"/>
        <v/>
      </c>
      <c r="R293" s="157" t="str">
        <f t="shared" si="57"/>
        <v/>
      </c>
      <c r="S293" s="160" t="str">
        <f t="shared" si="51"/>
        <v/>
      </c>
      <c r="T293" s="173" t="str">
        <f t="shared" si="52"/>
        <v/>
      </c>
      <c r="U293" s="173" t="str">
        <f t="shared" si="53"/>
        <v/>
      </c>
      <c r="V293" s="173" t="str">
        <f t="shared" si="54"/>
        <v/>
      </c>
      <c r="W293" s="160" t="str">
        <f t="shared" si="55"/>
        <v/>
      </c>
    </row>
    <row r="294" spans="17:23" x14ac:dyDescent="0.25">
      <c r="Q294" s="172" t="str">
        <f t="shared" si="56"/>
        <v/>
      </c>
      <c r="R294" s="157" t="str">
        <f t="shared" si="57"/>
        <v/>
      </c>
      <c r="S294" s="160" t="str">
        <f t="shared" si="51"/>
        <v/>
      </c>
      <c r="T294" s="173" t="str">
        <f t="shared" si="52"/>
        <v/>
      </c>
      <c r="U294" s="173" t="str">
        <f t="shared" si="53"/>
        <v/>
      </c>
      <c r="V294" s="173" t="str">
        <f t="shared" si="54"/>
        <v/>
      </c>
      <c r="W294" s="160" t="str">
        <f t="shared" si="55"/>
        <v/>
      </c>
    </row>
    <row r="295" spans="17:23" x14ac:dyDescent="0.25">
      <c r="Q295" s="172" t="str">
        <f t="shared" si="56"/>
        <v/>
      </c>
      <c r="R295" s="157" t="str">
        <f t="shared" si="57"/>
        <v/>
      </c>
      <c r="S295" s="160" t="str">
        <f t="shared" si="51"/>
        <v/>
      </c>
      <c r="T295" s="173" t="str">
        <f t="shared" si="52"/>
        <v/>
      </c>
      <c r="U295" s="173" t="str">
        <f t="shared" si="53"/>
        <v/>
      </c>
      <c r="V295" s="173" t="str">
        <f t="shared" si="54"/>
        <v/>
      </c>
      <c r="W295" s="160" t="str">
        <f t="shared" si="55"/>
        <v/>
      </c>
    </row>
    <row r="296" spans="17:23" x14ac:dyDescent="0.25">
      <c r="Q296" s="172" t="str">
        <f t="shared" si="56"/>
        <v/>
      </c>
      <c r="R296" s="157" t="str">
        <f t="shared" si="57"/>
        <v/>
      </c>
      <c r="S296" s="160" t="str">
        <f t="shared" si="51"/>
        <v/>
      </c>
      <c r="T296" s="173" t="str">
        <f t="shared" si="52"/>
        <v/>
      </c>
      <c r="U296" s="173" t="str">
        <f t="shared" si="53"/>
        <v/>
      </c>
      <c r="V296" s="173" t="str">
        <f t="shared" si="54"/>
        <v/>
      </c>
      <c r="W296" s="160" t="str">
        <f t="shared" si="55"/>
        <v/>
      </c>
    </row>
    <row r="297" spans="17:23" x14ac:dyDescent="0.25">
      <c r="Q297" s="172" t="str">
        <f t="shared" si="56"/>
        <v/>
      </c>
      <c r="R297" s="157" t="str">
        <f t="shared" si="57"/>
        <v/>
      </c>
      <c r="S297" s="160" t="str">
        <f t="shared" si="51"/>
        <v/>
      </c>
      <c r="T297" s="173" t="str">
        <f t="shared" si="52"/>
        <v/>
      </c>
      <c r="U297" s="173" t="str">
        <f t="shared" si="53"/>
        <v/>
      </c>
      <c r="V297" s="173" t="str">
        <f t="shared" si="54"/>
        <v/>
      </c>
      <c r="W297" s="160" t="str">
        <f t="shared" si="55"/>
        <v/>
      </c>
    </row>
    <row r="298" spans="17:23" x14ac:dyDescent="0.25">
      <c r="Q298" s="172" t="str">
        <f t="shared" si="56"/>
        <v/>
      </c>
      <c r="R298" s="157" t="str">
        <f t="shared" si="57"/>
        <v/>
      </c>
      <c r="S298" s="160" t="str">
        <f t="shared" si="51"/>
        <v/>
      </c>
      <c r="T298" s="173" t="str">
        <f t="shared" si="52"/>
        <v/>
      </c>
      <c r="U298" s="173" t="str">
        <f t="shared" si="53"/>
        <v/>
      </c>
      <c r="V298" s="173" t="str">
        <f t="shared" si="54"/>
        <v/>
      </c>
      <c r="W298" s="160" t="str">
        <f t="shared" si="55"/>
        <v/>
      </c>
    </row>
    <row r="299" spans="17:23" x14ac:dyDescent="0.25">
      <c r="Q299" s="172" t="str">
        <f t="shared" si="56"/>
        <v/>
      </c>
      <c r="R299" s="157" t="str">
        <f t="shared" si="57"/>
        <v/>
      </c>
      <c r="S299" s="160" t="str">
        <f t="shared" si="51"/>
        <v/>
      </c>
      <c r="T299" s="173" t="str">
        <f t="shared" si="52"/>
        <v/>
      </c>
      <c r="U299" s="173" t="str">
        <f t="shared" si="53"/>
        <v/>
      </c>
      <c r="V299" s="173" t="str">
        <f t="shared" si="54"/>
        <v/>
      </c>
      <c r="W299" s="160" t="str">
        <f t="shared" si="55"/>
        <v/>
      </c>
    </row>
    <row r="300" spans="17:23" x14ac:dyDescent="0.25">
      <c r="Q300" s="172" t="str">
        <f t="shared" si="56"/>
        <v/>
      </c>
      <c r="R300" s="157" t="str">
        <f t="shared" si="57"/>
        <v/>
      </c>
      <c r="S300" s="160" t="str">
        <f t="shared" si="51"/>
        <v/>
      </c>
      <c r="T300" s="173" t="str">
        <f t="shared" si="52"/>
        <v/>
      </c>
      <c r="U300" s="173" t="str">
        <f t="shared" si="53"/>
        <v/>
      </c>
      <c r="V300" s="173" t="str">
        <f t="shared" si="54"/>
        <v/>
      </c>
      <c r="W300" s="160" t="str">
        <f t="shared" si="55"/>
        <v/>
      </c>
    </row>
    <row r="301" spans="17:23" x14ac:dyDescent="0.25">
      <c r="Q301" s="172" t="str">
        <f t="shared" si="56"/>
        <v/>
      </c>
      <c r="R301" s="157" t="str">
        <f t="shared" si="57"/>
        <v/>
      </c>
      <c r="S301" s="160" t="str">
        <f t="shared" si="51"/>
        <v/>
      </c>
      <c r="T301" s="173" t="str">
        <f t="shared" si="52"/>
        <v/>
      </c>
      <c r="U301" s="173" t="str">
        <f t="shared" si="53"/>
        <v/>
      </c>
      <c r="V301" s="173" t="str">
        <f t="shared" si="54"/>
        <v/>
      </c>
      <c r="W301" s="160" t="str">
        <f t="shared" si="55"/>
        <v/>
      </c>
    </row>
    <row r="302" spans="17:23" x14ac:dyDescent="0.25">
      <c r="Q302" s="172" t="str">
        <f t="shared" si="56"/>
        <v/>
      </c>
      <c r="R302" s="157" t="str">
        <f t="shared" si="57"/>
        <v/>
      </c>
      <c r="S302" s="160" t="str">
        <f t="shared" si="51"/>
        <v/>
      </c>
      <c r="T302" s="173" t="str">
        <f t="shared" si="52"/>
        <v/>
      </c>
      <c r="U302" s="173" t="str">
        <f t="shared" si="53"/>
        <v/>
      </c>
      <c r="V302" s="173" t="str">
        <f t="shared" si="54"/>
        <v/>
      </c>
      <c r="W302" s="160" t="str">
        <f t="shared" si="55"/>
        <v/>
      </c>
    </row>
    <row r="303" spans="17:23" x14ac:dyDescent="0.25">
      <c r="Q303" s="172" t="str">
        <f t="shared" si="56"/>
        <v/>
      </c>
      <c r="R303" s="157" t="str">
        <f t="shared" si="57"/>
        <v/>
      </c>
      <c r="S303" s="160" t="str">
        <f t="shared" si="51"/>
        <v/>
      </c>
      <c r="T303" s="173" t="str">
        <f t="shared" si="52"/>
        <v/>
      </c>
      <c r="U303" s="173" t="str">
        <f t="shared" si="53"/>
        <v/>
      </c>
      <c r="V303" s="173" t="str">
        <f t="shared" si="54"/>
        <v/>
      </c>
      <c r="W303" s="160" t="str">
        <f t="shared" si="55"/>
        <v/>
      </c>
    </row>
    <row r="304" spans="17:23" x14ac:dyDescent="0.25">
      <c r="Q304" s="172" t="str">
        <f t="shared" si="56"/>
        <v/>
      </c>
      <c r="R304" s="157" t="str">
        <f t="shared" si="57"/>
        <v/>
      </c>
      <c r="S304" s="160" t="str">
        <f t="shared" si="51"/>
        <v/>
      </c>
      <c r="T304" s="173" t="str">
        <f t="shared" si="52"/>
        <v/>
      </c>
      <c r="U304" s="173" t="str">
        <f t="shared" si="53"/>
        <v/>
      </c>
      <c r="V304" s="173" t="str">
        <f t="shared" si="54"/>
        <v/>
      </c>
      <c r="W304" s="160" t="str">
        <f t="shared" si="55"/>
        <v/>
      </c>
    </row>
    <row r="305" spans="17:23" x14ac:dyDescent="0.25">
      <c r="Q305" s="172" t="str">
        <f t="shared" si="56"/>
        <v/>
      </c>
      <c r="R305" s="157" t="str">
        <f t="shared" si="57"/>
        <v/>
      </c>
      <c r="S305" s="160" t="str">
        <f t="shared" si="51"/>
        <v/>
      </c>
      <c r="T305" s="173" t="str">
        <f t="shared" si="52"/>
        <v/>
      </c>
      <c r="U305" s="173" t="str">
        <f t="shared" si="53"/>
        <v/>
      </c>
      <c r="V305" s="173" t="str">
        <f t="shared" si="54"/>
        <v/>
      </c>
      <c r="W305" s="160" t="str">
        <f t="shared" si="55"/>
        <v/>
      </c>
    </row>
    <row r="306" spans="17:23" x14ac:dyDescent="0.25">
      <c r="Q306" s="172" t="str">
        <f t="shared" si="56"/>
        <v/>
      </c>
      <c r="R306" s="157" t="str">
        <f t="shared" si="57"/>
        <v/>
      </c>
      <c r="S306" s="160" t="str">
        <f t="shared" si="51"/>
        <v/>
      </c>
      <c r="T306" s="173" t="str">
        <f t="shared" si="52"/>
        <v/>
      </c>
      <c r="U306" s="173" t="str">
        <f t="shared" si="53"/>
        <v/>
      </c>
      <c r="V306" s="173" t="str">
        <f t="shared" si="54"/>
        <v/>
      </c>
      <c r="W306" s="160" t="str">
        <f t="shared" si="55"/>
        <v/>
      </c>
    </row>
    <row r="307" spans="17:23" x14ac:dyDescent="0.25">
      <c r="Q307" s="172" t="str">
        <f t="shared" si="56"/>
        <v/>
      </c>
      <c r="R307" s="157" t="str">
        <f t="shared" si="57"/>
        <v/>
      </c>
      <c r="S307" s="160" t="str">
        <f t="shared" si="51"/>
        <v/>
      </c>
      <c r="T307" s="173" t="str">
        <f t="shared" si="52"/>
        <v/>
      </c>
      <c r="U307" s="173" t="str">
        <f t="shared" si="53"/>
        <v/>
      </c>
      <c r="V307" s="173" t="str">
        <f t="shared" si="54"/>
        <v/>
      </c>
      <c r="W307" s="160" t="str">
        <f t="shared" si="55"/>
        <v/>
      </c>
    </row>
    <row r="308" spans="17:23" x14ac:dyDescent="0.25">
      <c r="Q308" s="172" t="str">
        <f t="shared" si="56"/>
        <v/>
      </c>
      <c r="R308" s="157" t="str">
        <f t="shared" si="57"/>
        <v/>
      </c>
      <c r="S308" s="160" t="str">
        <f t="shared" si="51"/>
        <v/>
      </c>
      <c r="T308" s="173" t="str">
        <f t="shared" si="52"/>
        <v/>
      </c>
      <c r="U308" s="173" t="str">
        <f t="shared" si="53"/>
        <v/>
      </c>
      <c r="V308" s="173" t="str">
        <f t="shared" si="54"/>
        <v/>
      </c>
      <c r="W308" s="160" t="str">
        <f t="shared" si="55"/>
        <v/>
      </c>
    </row>
    <row r="309" spans="17:23" x14ac:dyDescent="0.25">
      <c r="Q309" s="172" t="str">
        <f t="shared" si="56"/>
        <v/>
      </c>
      <c r="R309" s="157" t="str">
        <f t="shared" si="57"/>
        <v/>
      </c>
      <c r="S309" s="160" t="str">
        <f t="shared" si="51"/>
        <v/>
      </c>
      <c r="T309" s="173" t="str">
        <f t="shared" si="52"/>
        <v/>
      </c>
      <c r="U309" s="173" t="str">
        <f t="shared" si="53"/>
        <v/>
      </c>
      <c r="V309" s="173" t="str">
        <f t="shared" si="54"/>
        <v/>
      </c>
      <c r="W309" s="160" t="str">
        <f t="shared" si="55"/>
        <v/>
      </c>
    </row>
    <row r="310" spans="17:23" x14ac:dyDescent="0.25">
      <c r="Q310" s="172" t="str">
        <f t="shared" si="56"/>
        <v/>
      </c>
      <c r="R310" s="157" t="str">
        <f t="shared" si="57"/>
        <v/>
      </c>
      <c r="S310" s="160" t="str">
        <f t="shared" si="51"/>
        <v/>
      </c>
      <c r="T310" s="173" t="str">
        <f t="shared" si="52"/>
        <v/>
      </c>
      <c r="U310" s="173" t="str">
        <f t="shared" si="53"/>
        <v/>
      </c>
      <c r="V310" s="173" t="str">
        <f t="shared" si="54"/>
        <v/>
      </c>
      <c r="W310" s="160" t="str">
        <f t="shared" si="55"/>
        <v/>
      </c>
    </row>
    <row r="311" spans="17:23" x14ac:dyDescent="0.25">
      <c r="Q311" s="172" t="str">
        <f t="shared" si="56"/>
        <v/>
      </c>
      <c r="R311" s="157" t="str">
        <f t="shared" si="57"/>
        <v/>
      </c>
      <c r="S311" s="160" t="str">
        <f t="shared" si="51"/>
        <v/>
      </c>
      <c r="T311" s="173" t="str">
        <f t="shared" si="52"/>
        <v/>
      </c>
      <c r="U311" s="173" t="str">
        <f t="shared" si="53"/>
        <v/>
      </c>
      <c r="V311" s="173" t="str">
        <f t="shared" si="54"/>
        <v/>
      </c>
      <c r="W311" s="160" t="str">
        <f t="shared" si="55"/>
        <v/>
      </c>
    </row>
    <row r="312" spans="17:23" x14ac:dyDescent="0.25">
      <c r="Q312" s="172" t="str">
        <f t="shared" si="56"/>
        <v/>
      </c>
      <c r="R312" s="157" t="str">
        <f t="shared" si="57"/>
        <v/>
      </c>
      <c r="S312" s="160" t="str">
        <f t="shared" si="51"/>
        <v/>
      </c>
      <c r="T312" s="173" t="str">
        <f t="shared" si="52"/>
        <v/>
      </c>
      <c r="U312" s="173" t="str">
        <f t="shared" si="53"/>
        <v/>
      </c>
      <c r="V312" s="173" t="str">
        <f t="shared" si="54"/>
        <v/>
      </c>
      <c r="W312" s="160" t="str">
        <f t="shared" si="55"/>
        <v/>
      </c>
    </row>
    <row r="313" spans="17:23" x14ac:dyDescent="0.25">
      <c r="Q313" s="172" t="str">
        <f t="shared" si="56"/>
        <v/>
      </c>
      <c r="R313" s="157" t="str">
        <f t="shared" si="57"/>
        <v/>
      </c>
      <c r="S313" s="160" t="str">
        <f t="shared" si="51"/>
        <v/>
      </c>
      <c r="T313" s="173" t="str">
        <f t="shared" si="52"/>
        <v/>
      </c>
      <c r="U313" s="173" t="str">
        <f t="shared" si="53"/>
        <v/>
      </c>
      <c r="V313" s="173" t="str">
        <f t="shared" si="54"/>
        <v/>
      </c>
      <c r="W313" s="160" t="str">
        <f t="shared" si="55"/>
        <v/>
      </c>
    </row>
    <row r="314" spans="17:23" x14ac:dyDescent="0.25">
      <c r="Q314" s="172" t="str">
        <f t="shared" si="56"/>
        <v/>
      </c>
      <c r="R314" s="157" t="str">
        <f t="shared" si="57"/>
        <v/>
      </c>
      <c r="S314" s="160" t="str">
        <f t="shared" si="51"/>
        <v/>
      </c>
      <c r="T314" s="173" t="str">
        <f t="shared" si="52"/>
        <v/>
      </c>
      <c r="U314" s="173" t="str">
        <f t="shared" si="53"/>
        <v/>
      </c>
      <c r="V314" s="173" t="str">
        <f t="shared" si="54"/>
        <v/>
      </c>
      <c r="W314" s="160" t="str">
        <f t="shared" si="55"/>
        <v/>
      </c>
    </row>
    <row r="315" spans="17:23" x14ac:dyDescent="0.25">
      <c r="Q315" s="172" t="str">
        <f t="shared" si="56"/>
        <v/>
      </c>
      <c r="R315" s="157" t="str">
        <f t="shared" si="57"/>
        <v/>
      </c>
      <c r="S315" s="160" t="str">
        <f t="shared" si="51"/>
        <v/>
      </c>
      <c r="T315" s="173" t="str">
        <f t="shared" si="52"/>
        <v/>
      </c>
      <c r="U315" s="173" t="str">
        <f t="shared" si="53"/>
        <v/>
      </c>
      <c r="V315" s="173" t="str">
        <f t="shared" si="54"/>
        <v/>
      </c>
      <c r="W315" s="160" t="str">
        <f t="shared" si="55"/>
        <v/>
      </c>
    </row>
    <row r="316" spans="17:23" x14ac:dyDescent="0.25">
      <c r="Q316" s="172" t="str">
        <f t="shared" si="56"/>
        <v/>
      </c>
      <c r="R316" s="157" t="str">
        <f t="shared" si="57"/>
        <v/>
      </c>
      <c r="S316" s="160" t="str">
        <f t="shared" si="51"/>
        <v/>
      </c>
      <c r="T316" s="173" t="str">
        <f t="shared" si="52"/>
        <v/>
      </c>
      <c r="U316" s="173" t="str">
        <f t="shared" si="53"/>
        <v/>
      </c>
      <c r="V316" s="173" t="str">
        <f t="shared" si="54"/>
        <v/>
      </c>
      <c r="W316" s="160" t="str">
        <f t="shared" si="55"/>
        <v/>
      </c>
    </row>
    <row r="317" spans="17:23" x14ac:dyDescent="0.25">
      <c r="Q317" s="172" t="str">
        <f t="shared" si="56"/>
        <v/>
      </c>
      <c r="R317" s="157" t="str">
        <f t="shared" si="57"/>
        <v/>
      </c>
      <c r="S317" s="160" t="str">
        <f t="shared" si="51"/>
        <v/>
      </c>
      <c r="T317" s="173" t="str">
        <f t="shared" si="52"/>
        <v/>
      </c>
      <c r="U317" s="173" t="str">
        <f t="shared" si="53"/>
        <v/>
      </c>
      <c r="V317" s="173" t="str">
        <f t="shared" si="54"/>
        <v/>
      </c>
      <c r="W317" s="160" t="str">
        <f t="shared" si="55"/>
        <v/>
      </c>
    </row>
    <row r="318" spans="17:23" x14ac:dyDescent="0.25">
      <c r="Q318" s="172" t="str">
        <f t="shared" si="56"/>
        <v/>
      </c>
      <c r="R318" s="157" t="str">
        <f t="shared" si="57"/>
        <v/>
      </c>
      <c r="S318" s="160" t="str">
        <f t="shared" si="51"/>
        <v/>
      </c>
      <c r="T318" s="173" t="str">
        <f t="shared" si="52"/>
        <v/>
      </c>
      <c r="U318" s="173" t="str">
        <f t="shared" si="53"/>
        <v/>
      </c>
      <c r="V318" s="173" t="str">
        <f t="shared" si="54"/>
        <v/>
      </c>
      <c r="W318" s="160" t="str">
        <f t="shared" si="55"/>
        <v/>
      </c>
    </row>
    <row r="319" spans="17:23" x14ac:dyDescent="0.25">
      <c r="Q319" s="172" t="str">
        <f t="shared" si="56"/>
        <v/>
      </c>
      <c r="R319" s="157" t="str">
        <f t="shared" si="57"/>
        <v/>
      </c>
      <c r="S319" s="160" t="str">
        <f t="shared" si="51"/>
        <v/>
      </c>
      <c r="T319" s="173" t="str">
        <f t="shared" si="52"/>
        <v/>
      </c>
      <c r="U319" s="173" t="str">
        <f t="shared" si="53"/>
        <v/>
      </c>
      <c r="V319" s="173" t="str">
        <f t="shared" si="54"/>
        <v/>
      </c>
      <c r="W319" s="160" t="str">
        <f t="shared" si="55"/>
        <v/>
      </c>
    </row>
    <row r="320" spans="17:23" x14ac:dyDescent="0.25">
      <c r="Q320" s="172" t="str">
        <f t="shared" si="56"/>
        <v/>
      </c>
      <c r="R320" s="157" t="str">
        <f t="shared" si="57"/>
        <v/>
      </c>
      <c r="S320" s="160" t="str">
        <f t="shared" si="51"/>
        <v/>
      </c>
      <c r="T320" s="173" t="str">
        <f t="shared" si="52"/>
        <v/>
      </c>
      <c r="U320" s="173" t="str">
        <f t="shared" si="53"/>
        <v/>
      </c>
      <c r="V320" s="173" t="str">
        <f t="shared" si="54"/>
        <v/>
      </c>
      <c r="W320" s="160" t="str">
        <f t="shared" si="55"/>
        <v/>
      </c>
    </row>
    <row r="321" spans="17:23" x14ac:dyDescent="0.25">
      <c r="Q321" s="172" t="str">
        <f t="shared" si="56"/>
        <v/>
      </c>
      <c r="R321" s="157" t="str">
        <f t="shared" si="57"/>
        <v/>
      </c>
      <c r="S321" s="160" t="str">
        <f t="shared" si="51"/>
        <v/>
      </c>
      <c r="T321" s="173" t="str">
        <f t="shared" si="52"/>
        <v/>
      </c>
      <c r="U321" s="173" t="str">
        <f t="shared" si="53"/>
        <v/>
      </c>
      <c r="V321" s="173" t="str">
        <f t="shared" si="54"/>
        <v/>
      </c>
      <c r="W321" s="160" t="str">
        <f t="shared" si="55"/>
        <v/>
      </c>
    </row>
    <row r="322" spans="17:23" x14ac:dyDescent="0.25">
      <c r="Q322" s="172" t="str">
        <f t="shared" si="56"/>
        <v/>
      </c>
      <c r="R322" s="157" t="str">
        <f t="shared" si="57"/>
        <v/>
      </c>
      <c r="S322" s="160" t="str">
        <f t="shared" si="51"/>
        <v/>
      </c>
      <c r="T322" s="173" t="str">
        <f t="shared" si="52"/>
        <v/>
      </c>
      <c r="U322" s="173" t="str">
        <f t="shared" si="53"/>
        <v/>
      </c>
      <c r="V322" s="173" t="str">
        <f t="shared" si="54"/>
        <v/>
      </c>
      <c r="W322" s="160" t="str">
        <f t="shared" si="55"/>
        <v/>
      </c>
    </row>
    <row r="323" spans="17:23" x14ac:dyDescent="0.25">
      <c r="Q323" s="172" t="str">
        <f t="shared" si="56"/>
        <v/>
      </c>
      <c r="R323" s="157" t="str">
        <f t="shared" si="57"/>
        <v/>
      </c>
      <c r="S323" s="160" t="str">
        <f t="shared" si="51"/>
        <v/>
      </c>
      <c r="T323" s="173" t="str">
        <f t="shared" si="52"/>
        <v/>
      </c>
      <c r="U323" s="173" t="str">
        <f t="shared" si="53"/>
        <v/>
      </c>
      <c r="V323" s="173" t="str">
        <f t="shared" si="54"/>
        <v/>
      </c>
      <c r="W323" s="160" t="str">
        <f t="shared" si="55"/>
        <v/>
      </c>
    </row>
    <row r="324" spans="17:23" x14ac:dyDescent="0.25">
      <c r="Q324" s="172" t="str">
        <f t="shared" si="56"/>
        <v/>
      </c>
      <c r="R324" s="157" t="str">
        <f t="shared" si="57"/>
        <v/>
      </c>
      <c r="S324" s="160" t="str">
        <f t="shared" si="51"/>
        <v/>
      </c>
      <c r="T324" s="173" t="str">
        <f t="shared" si="52"/>
        <v/>
      </c>
      <c r="U324" s="173" t="str">
        <f t="shared" si="53"/>
        <v/>
      </c>
      <c r="V324" s="173" t="str">
        <f t="shared" si="54"/>
        <v/>
      </c>
      <c r="W324" s="160" t="str">
        <f t="shared" si="55"/>
        <v/>
      </c>
    </row>
    <row r="325" spans="17:23" x14ac:dyDescent="0.25">
      <c r="Q325" s="172" t="str">
        <f t="shared" si="56"/>
        <v/>
      </c>
      <c r="R325" s="157" t="str">
        <f t="shared" si="57"/>
        <v/>
      </c>
      <c r="S325" s="160" t="str">
        <f t="shared" si="51"/>
        <v/>
      </c>
      <c r="T325" s="173" t="str">
        <f t="shared" si="52"/>
        <v/>
      </c>
      <c r="U325" s="173" t="str">
        <f t="shared" si="53"/>
        <v/>
      </c>
      <c r="V325" s="173" t="str">
        <f t="shared" si="54"/>
        <v/>
      </c>
      <c r="W325" s="160" t="str">
        <f t="shared" si="55"/>
        <v/>
      </c>
    </row>
    <row r="326" spans="17:23" x14ac:dyDescent="0.25">
      <c r="Q326" s="172" t="str">
        <f t="shared" si="56"/>
        <v/>
      </c>
      <c r="R326" s="157" t="str">
        <f t="shared" si="57"/>
        <v/>
      </c>
      <c r="S326" s="160" t="str">
        <f t="shared" si="51"/>
        <v/>
      </c>
      <c r="T326" s="173" t="str">
        <f t="shared" si="52"/>
        <v/>
      </c>
      <c r="U326" s="173" t="str">
        <f t="shared" si="53"/>
        <v/>
      </c>
      <c r="V326" s="173" t="str">
        <f t="shared" si="54"/>
        <v/>
      </c>
      <c r="W326" s="160" t="str">
        <f t="shared" si="55"/>
        <v/>
      </c>
    </row>
    <row r="327" spans="17:23" x14ac:dyDescent="0.25">
      <c r="Q327" s="172" t="str">
        <f t="shared" si="56"/>
        <v/>
      </c>
      <c r="R327" s="157" t="str">
        <f t="shared" si="57"/>
        <v/>
      </c>
      <c r="S327" s="160" t="str">
        <f t="shared" si="51"/>
        <v/>
      </c>
      <c r="T327" s="173" t="str">
        <f t="shared" si="52"/>
        <v/>
      </c>
      <c r="U327" s="173" t="str">
        <f t="shared" si="53"/>
        <v/>
      </c>
      <c r="V327" s="173" t="str">
        <f t="shared" si="54"/>
        <v/>
      </c>
      <c r="W327" s="160" t="str">
        <f t="shared" si="55"/>
        <v/>
      </c>
    </row>
    <row r="328" spans="17:23" x14ac:dyDescent="0.25">
      <c r="Q328" s="172" t="str">
        <f t="shared" si="56"/>
        <v/>
      </c>
      <c r="R328" s="157" t="str">
        <f t="shared" si="57"/>
        <v/>
      </c>
      <c r="S328" s="160" t="str">
        <f t="shared" si="51"/>
        <v/>
      </c>
      <c r="T328" s="173" t="str">
        <f t="shared" si="52"/>
        <v/>
      </c>
      <c r="U328" s="173" t="str">
        <f t="shared" si="53"/>
        <v/>
      </c>
      <c r="V328" s="173" t="str">
        <f t="shared" si="54"/>
        <v/>
      </c>
      <c r="W328" s="160" t="str">
        <f t="shared" si="55"/>
        <v/>
      </c>
    </row>
    <row r="329" spans="17:23" x14ac:dyDescent="0.25">
      <c r="Q329" s="172" t="str">
        <f t="shared" si="56"/>
        <v/>
      </c>
      <c r="R329" s="157" t="str">
        <f t="shared" si="57"/>
        <v/>
      </c>
      <c r="S329" s="160" t="str">
        <f t="shared" si="51"/>
        <v/>
      </c>
      <c r="T329" s="173" t="str">
        <f t="shared" si="52"/>
        <v/>
      </c>
      <c r="U329" s="173" t="str">
        <f t="shared" si="53"/>
        <v/>
      </c>
      <c r="V329" s="173" t="str">
        <f t="shared" si="54"/>
        <v/>
      </c>
      <c r="W329" s="160" t="str">
        <f t="shared" si="55"/>
        <v/>
      </c>
    </row>
    <row r="330" spans="17:23" x14ac:dyDescent="0.25">
      <c r="Q330" s="172" t="str">
        <f t="shared" si="56"/>
        <v/>
      </c>
      <c r="R330" s="157" t="str">
        <f t="shared" si="57"/>
        <v/>
      </c>
      <c r="S330" s="160" t="str">
        <f t="shared" si="51"/>
        <v/>
      </c>
      <c r="T330" s="173" t="str">
        <f t="shared" si="52"/>
        <v/>
      </c>
      <c r="U330" s="173" t="str">
        <f t="shared" si="53"/>
        <v/>
      </c>
      <c r="V330" s="173" t="str">
        <f t="shared" si="54"/>
        <v/>
      </c>
      <c r="W330" s="160" t="str">
        <f t="shared" si="55"/>
        <v/>
      </c>
    </row>
    <row r="331" spans="17:23" x14ac:dyDescent="0.25">
      <c r="Q331" s="172" t="str">
        <f t="shared" si="56"/>
        <v/>
      </c>
      <c r="R331" s="157" t="str">
        <f t="shared" si="57"/>
        <v/>
      </c>
      <c r="S331" s="160" t="str">
        <f t="shared" si="51"/>
        <v/>
      </c>
      <c r="T331" s="173" t="str">
        <f t="shared" si="52"/>
        <v/>
      </c>
      <c r="U331" s="173" t="str">
        <f t="shared" si="53"/>
        <v/>
      </c>
      <c r="V331" s="173" t="str">
        <f t="shared" si="54"/>
        <v/>
      </c>
      <c r="W331" s="160" t="str">
        <f t="shared" si="55"/>
        <v/>
      </c>
    </row>
    <row r="332" spans="17:23" x14ac:dyDescent="0.25">
      <c r="Q332" s="172" t="str">
        <f t="shared" si="56"/>
        <v/>
      </c>
      <c r="R332" s="157" t="str">
        <f t="shared" si="57"/>
        <v/>
      </c>
      <c r="S332" s="160" t="str">
        <f t="shared" si="51"/>
        <v/>
      </c>
      <c r="T332" s="173" t="str">
        <f t="shared" si="52"/>
        <v/>
      </c>
      <c r="U332" s="173" t="str">
        <f t="shared" si="53"/>
        <v/>
      </c>
      <c r="V332" s="173" t="str">
        <f t="shared" si="54"/>
        <v/>
      </c>
      <c r="W332" s="160" t="str">
        <f t="shared" si="55"/>
        <v/>
      </c>
    </row>
    <row r="333" spans="17:23" x14ac:dyDescent="0.25">
      <c r="Q333" s="172" t="str">
        <f t="shared" si="56"/>
        <v/>
      </c>
      <c r="R333" s="157" t="str">
        <f t="shared" si="57"/>
        <v/>
      </c>
      <c r="S333" s="160" t="str">
        <f t="shared" si="51"/>
        <v/>
      </c>
      <c r="T333" s="173" t="str">
        <f t="shared" si="52"/>
        <v/>
      </c>
      <c r="U333" s="173" t="str">
        <f t="shared" si="53"/>
        <v/>
      </c>
      <c r="V333" s="173" t="str">
        <f t="shared" si="54"/>
        <v/>
      </c>
      <c r="W333" s="160" t="str">
        <f t="shared" si="55"/>
        <v/>
      </c>
    </row>
    <row r="334" spans="17:23" x14ac:dyDescent="0.25">
      <c r="Q334" s="172" t="str">
        <f t="shared" si="56"/>
        <v/>
      </c>
      <c r="R334" s="157" t="str">
        <f t="shared" si="57"/>
        <v/>
      </c>
      <c r="S334" s="160" t="str">
        <f t="shared" ref="S334:S397" si="58">IF(R334="","",W333)</f>
        <v/>
      </c>
      <c r="T334" s="173" t="str">
        <f t="shared" ref="T334:T397" si="59">IF(R334="","",IPMT($AE$11/12,R334,$AE$7,-$AE$8,$AE$9,0))</f>
        <v/>
      </c>
      <c r="U334" s="173" t="str">
        <f t="shared" ref="U334:U397" si="60">IF(R334="","",PPMT($AE$11/12,R334,$AE$7,-$AE$8,$AE$9,0))</f>
        <v/>
      </c>
      <c r="V334" s="173" t="str">
        <f t="shared" si="54"/>
        <v/>
      </c>
      <c r="W334" s="160" t="str">
        <f t="shared" si="55"/>
        <v/>
      </c>
    </row>
    <row r="335" spans="17:23" x14ac:dyDescent="0.25">
      <c r="Q335" s="172" t="str">
        <f t="shared" si="56"/>
        <v/>
      </c>
      <c r="R335" s="157" t="str">
        <f t="shared" si="57"/>
        <v/>
      </c>
      <c r="S335" s="160" t="str">
        <f t="shared" si="58"/>
        <v/>
      </c>
      <c r="T335" s="173" t="str">
        <f t="shared" si="59"/>
        <v/>
      </c>
      <c r="U335" s="173" t="str">
        <f t="shared" si="60"/>
        <v/>
      </c>
      <c r="V335" s="173" t="str">
        <f t="shared" si="54"/>
        <v/>
      </c>
      <c r="W335" s="160" t="str">
        <f t="shared" si="55"/>
        <v/>
      </c>
    </row>
    <row r="336" spans="17:23" x14ac:dyDescent="0.25">
      <c r="Q336" s="172" t="str">
        <f t="shared" si="56"/>
        <v/>
      </c>
      <c r="R336" s="157" t="str">
        <f t="shared" si="57"/>
        <v/>
      </c>
      <c r="S336" s="160" t="str">
        <f t="shared" si="58"/>
        <v/>
      </c>
      <c r="T336" s="173" t="str">
        <f t="shared" si="59"/>
        <v/>
      </c>
      <c r="U336" s="173" t="str">
        <f t="shared" si="60"/>
        <v/>
      </c>
      <c r="V336" s="173" t="str">
        <f t="shared" si="54"/>
        <v/>
      </c>
      <c r="W336" s="160" t="str">
        <f t="shared" si="55"/>
        <v/>
      </c>
    </row>
    <row r="337" spans="17:23" x14ac:dyDescent="0.25">
      <c r="Q337" s="172" t="str">
        <f t="shared" si="56"/>
        <v/>
      </c>
      <c r="R337" s="157" t="str">
        <f t="shared" si="57"/>
        <v/>
      </c>
      <c r="S337" s="160" t="str">
        <f t="shared" si="58"/>
        <v/>
      </c>
      <c r="T337" s="173" t="str">
        <f t="shared" si="59"/>
        <v/>
      </c>
      <c r="U337" s="173" t="str">
        <f t="shared" si="60"/>
        <v/>
      </c>
      <c r="V337" s="173" t="str">
        <f t="shared" si="54"/>
        <v/>
      </c>
      <c r="W337" s="160" t="str">
        <f t="shared" si="55"/>
        <v/>
      </c>
    </row>
    <row r="338" spans="17:23" x14ac:dyDescent="0.25">
      <c r="Q338" s="172" t="str">
        <f t="shared" si="56"/>
        <v/>
      </c>
      <c r="R338" s="157" t="str">
        <f t="shared" si="57"/>
        <v/>
      </c>
      <c r="S338" s="160" t="str">
        <f t="shared" si="58"/>
        <v/>
      </c>
      <c r="T338" s="173" t="str">
        <f t="shared" si="59"/>
        <v/>
      </c>
      <c r="U338" s="173" t="str">
        <f t="shared" si="60"/>
        <v/>
      </c>
      <c r="V338" s="173" t="str">
        <f t="shared" si="54"/>
        <v/>
      </c>
      <c r="W338" s="160" t="str">
        <f t="shared" si="55"/>
        <v/>
      </c>
    </row>
    <row r="339" spans="17:23" x14ac:dyDescent="0.25">
      <c r="Q339" s="172" t="str">
        <f t="shared" si="56"/>
        <v/>
      </c>
      <c r="R339" s="157" t="str">
        <f t="shared" si="57"/>
        <v/>
      </c>
      <c r="S339" s="160" t="str">
        <f t="shared" si="58"/>
        <v/>
      </c>
      <c r="T339" s="173" t="str">
        <f t="shared" si="59"/>
        <v/>
      </c>
      <c r="U339" s="173" t="str">
        <f t="shared" si="60"/>
        <v/>
      </c>
      <c r="V339" s="173" t="str">
        <f t="shared" si="54"/>
        <v/>
      </c>
      <c r="W339" s="160" t="str">
        <f t="shared" si="55"/>
        <v/>
      </c>
    </row>
    <row r="340" spans="17:23" x14ac:dyDescent="0.25">
      <c r="Q340" s="172" t="str">
        <f t="shared" si="56"/>
        <v/>
      </c>
      <c r="R340" s="157" t="str">
        <f t="shared" si="57"/>
        <v/>
      </c>
      <c r="S340" s="160" t="str">
        <f t="shared" si="58"/>
        <v/>
      </c>
      <c r="T340" s="173" t="str">
        <f t="shared" si="59"/>
        <v/>
      </c>
      <c r="U340" s="173" t="str">
        <f t="shared" si="60"/>
        <v/>
      </c>
      <c r="V340" s="173" t="str">
        <f t="shared" si="54"/>
        <v/>
      </c>
      <c r="W340" s="160" t="str">
        <f t="shared" si="55"/>
        <v/>
      </c>
    </row>
    <row r="341" spans="17:23" x14ac:dyDescent="0.25">
      <c r="Q341" s="172" t="str">
        <f t="shared" si="56"/>
        <v/>
      </c>
      <c r="R341" s="157" t="str">
        <f t="shared" si="57"/>
        <v/>
      </c>
      <c r="S341" s="160" t="str">
        <f t="shared" si="58"/>
        <v/>
      </c>
      <c r="T341" s="173" t="str">
        <f t="shared" si="59"/>
        <v/>
      </c>
      <c r="U341" s="173" t="str">
        <f t="shared" si="60"/>
        <v/>
      </c>
      <c r="V341" s="173" t="str">
        <f t="shared" si="54"/>
        <v/>
      </c>
      <c r="W341" s="160" t="str">
        <f t="shared" si="55"/>
        <v/>
      </c>
    </row>
    <row r="342" spans="17:23" x14ac:dyDescent="0.25">
      <c r="Q342" s="172" t="str">
        <f t="shared" si="56"/>
        <v/>
      </c>
      <c r="R342" s="157" t="str">
        <f t="shared" si="57"/>
        <v/>
      </c>
      <c r="S342" s="160" t="str">
        <f t="shared" si="58"/>
        <v/>
      </c>
      <c r="T342" s="173" t="str">
        <f t="shared" si="59"/>
        <v/>
      </c>
      <c r="U342" s="173" t="str">
        <f t="shared" si="60"/>
        <v/>
      </c>
      <c r="V342" s="173" t="str">
        <f t="shared" ref="V342:V405" si="61">IF(R342="","",SUM(T342:U342))</f>
        <v/>
      </c>
      <c r="W342" s="160" t="str">
        <f t="shared" ref="W342:W405" si="62">IF(R342="","",SUM(S342)-SUM(U342))</f>
        <v/>
      </c>
    </row>
    <row r="343" spans="17:23" x14ac:dyDescent="0.25">
      <c r="Q343" s="172" t="str">
        <f t="shared" ref="Q343:Q406" si="63">IF(R343="","",EDATE(Q342,1))</f>
        <v/>
      </c>
      <c r="R343" s="157" t="str">
        <f t="shared" ref="R343:R406" si="64">IF(R342="","",IF(SUM(R342)+1&lt;=$E$7,SUM(R342)+1,""))</f>
        <v/>
      </c>
      <c r="S343" s="160" t="str">
        <f t="shared" si="58"/>
        <v/>
      </c>
      <c r="T343" s="173" t="str">
        <f t="shared" si="59"/>
        <v/>
      </c>
      <c r="U343" s="173" t="str">
        <f t="shared" si="60"/>
        <v/>
      </c>
      <c r="V343" s="173" t="str">
        <f t="shared" si="61"/>
        <v/>
      </c>
      <c r="W343" s="160" t="str">
        <f t="shared" si="62"/>
        <v/>
      </c>
    </row>
    <row r="344" spans="17:23" x14ac:dyDescent="0.25">
      <c r="Q344" s="172" t="str">
        <f t="shared" si="63"/>
        <v/>
      </c>
      <c r="R344" s="157" t="str">
        <f t="shared" si="64"/>
        <v/>
      </c>
      <c r="S344" s="160" t="str">
        <f t="shared" si="58"/>
        <v/>
      </c>
      <c r="T344" s="173" t="str">
        <f t="shared" si="59"/>
        <v/>
      </c>
      <c r="U344" s="173" t="str">
        <f t="shared" si="60"/>
        <v/>
      </c>
      <c r="V344" s="173" t="str">
        <f t="shared" si="61"/>
        <v/>
      </c>
      <c r="W344" s="160" t="str">
        <f t="shared" si="62"/>
        <v/>
      </c>
    </row>
    <row r="345" spans="17:23" x14ac:dyDescent="0.25">
      <c r="Q345" s="172" t="str">
        <f t="shared" si="63"/>
        <v/>
      </c>
      <c r="R345" s="157" t="str">
        <f t="shared" si="64"/>
        <v/>
      </c>
      <c r="S345" s="160" t="str">
        <f t="shared" si="58"/>
        <v/>
      </c>
      <c r="T345" s="173" t="str">
        <f t="shared" si="59"/>
        <v/>
      </c>
      <c r="U345" s="173" t="str">
        <f t="shared" si="60"/>
        <v/>
      </c>
      <c r="V345" s="173" t="str">
        <f t="shared" si="61"/>
        <v/>
      </c>
      <c r="W345" s="160" t="str">
        <f t="shared" si="62"/>
        <v/>
      </c>
    </row>
    <row r="346" spans="17:23" x14ac:dyDescent="0.25">
      <c r="Q346" s="172" t="str">
        <f t="shared" si="63"/>
        <v/>
      </c>
      <c r="R346" s="157" t="str">
        <f t="shared" si="64"/>
        <v/>
      </c>
      <c r="S346" s="160" t="str">
        <f t="shared" si="58"/>
        <v/>
      </c>
      <c r="T346" s="173" t="str">
        <f t="shared" si="59"/>
        <v/>
      </c>
      <c r="U346" s="173" t="str">
        <f t="shared" si="60"/>
        <v/>
      </c>
      <c r="V346" s="173" t="str">
        <f t="shared" si="61"/>
        <v/>
      </c>
      <c r="W346" s="160" t="str">
        <f t="shared" si="62"/>
        <v/>
      </c>
    </row>
    <row r="347" spans="17:23" x14ac:dyDescent="0.25">
      <c r="Q347" s="172" t="str">
        <f t="shared" si="63"/>
        <v/>
      </c>
      <c r="R347" s="157" t="str">
        <f t="shared" si="64"/>
        <v/>
      </c>
      <c r="S347" s="160" t="str">
        <f t="shared" si="58"/>
        <v/>
      </c>
      <c r="T347" s="173" t="str">
        <f t="shared" si="59"/>
        <v/>
      </c>
      <c r="U347" s="173" t="str">
        <f t="shared" si="60"/>
        <v/>
      </c>
      <c r="V347" s="173" t="str">
        <f t="shared" si="61"/>
        <v/>
      </c>
      <c r="W347" s="160" t="str">
        <f t="shared" si="62"/>
        <v/>
      </c>
    </row>
    <row r="348" spans="17:23" x14ac:dyDescent="0.25">
      <c r="Q348" s="172" t="str">
        <f t="shared" si="63"/>
        <v/>
      </c>
      <c r="R348" s="157" t="str">
        <f t="shared" si="64"/>
        <v/>
      </c>
      <c r="S348" s="160" t="str">
        <f t="shared" si="58"/>
        <v/>
      </c>
      <c r="T348" s="173" t="str">
        <f t="shared" si="59"/>
        <v/>
      </c>
      <c r="U348" s="173" t="str">
        <f t="shared" si="60"/>
        <v/>
      </c>
      <c r="V348" s="173" t="str">
        <f t="shared" si="61"/>
        <v/>
      </c>
      <c r="W348" s="160" t="str">
        <f t="shared" si="62"/>
        <v/>
      </c>
    </row>
    <row r="349" spans="17:23" x14ac:dyDescent="0.25">
      <c r="Q349" s="172" t="str">
        <f t="shared" si="63"/>
        <v/>
      </c>
      <c r="R349" s="157" t="str">
        <f t="shared" si="64"/>
        <v/>
      </c>
      <c r="S349" s="160" t="str">
        <f t="shared" si="58"/>
        <v/>
      </c>
      <c r="T349" s="173" t="str">
        <f t="shared" si="59"/>
        <v/>
      </c>
      <c r="U349" s="173" t="str">
        <f t="shared" si="60"/>
        <v/>
      </c>
      <c r="V349" s="173" t="str">
        <f t="shared" si="61"/>
        <v/>
      </c>
      <c r="W349" s="160" t="str">
        <f t="shared" si="62"/>
        <v/>
      </c>
    </row>
    <row r="350" spans="17:23" x14ac:dyDescent="0.25">
      <c r="Q350" s="172" t="str">
        <f t="shared" si="63"/>
        <v/>
      </c>
      <c r="R350" s="157" t="str">
        <f t="shared" si="64"/>
        <v/>
      </c>
      <c r="S350" s="160" t="str">
        <f t="shared" si="58"/>
        <v/>
      </c>
      <c r="T350" s="173" t="str">
        <f t="shared" si="59"/>
        <v/>
      </c>
      <c r="U350" s="173" t="str">
        <f t="shared" si="60"/>
        <v/>
      </c>
      <c r="V350" s="173" t="str">
        <f t="shared" si="61"/>
        <v/>
      </c>
      <c r="W350" s="160" t="str">
        <f t="shared" si="62"/>
        <v/>
      </c>
    </row>
    <row r="351" spans="17:23" x14ac:dyDescent="0.25">
      <c r="Q351" s="172" t="str">
        <f t="shared" si="63"/>
        <v/>
      </c>
      <c r="R351" s="157" t="str">
        <f t="shared" si="64"/>
        <v/>
      </c>
      <c r="S351" s="160" t="str">
        <f t="shared" si="58"/>
        <v/>
      </c>
      <c r="T351" s="173" t="str">
        <f t="shared" si="59"/>
        <v/>
      </c>
      <c r="U351" s="173" t="str">
        <f t="shared" si="60"/>
        <v/>
      </c>
      <c r="V351" s="173" t="str">
        <f t="shared" si="61"/>
        <v/>
      </c>
      <c r="W351" s="160" t="str">
        <f t="shared" si="62"/>
        <v/>
      </c>
    </row>
    <row r="352" spans="17:23" x14ac:dyDescent="0.25">
      <c r="Q352" s="172" t="str">
        <f t="shared" si="63"/>
        <v/>
      </c>
      <c r="R352" s="157" t="str">
        <f t="shared" si="64"/>
        <v/>
      </c>
      <c r="S352" s="160" t="str">
        <f t="shared" si="58"/>
        <v/>
      </c>
      <c r="T352" s="173" t="str">
        <f t="shared" si="59"/>
        <v/>
      </c>
      <c r="U352" s="173" t="str">
        <f t="shared" si="60"/>
        <v/>
      </c>
      <c r="V352" s="173" t="str">
        <f t="shared" si="61"/>
        <v/>
      </c>
      <c r="W352" s="160" t="str">
        <f t="shared" si="62"/>
        <v/>
      </c>
    </row>
    <row r="353" spans="17:23" x14ac:dyDescent="0.25">
      <c r="Q353" s="172" t="str">
        <f t="shared" si="63"/>
        <v/>
      </c>
      <c r="R353" s="157" t="str">
        <f t="shared" si="64"/>
        <v/>
      </c>
      <c r="S353" s="160" t="str">
        <f t="shared" si="58"/>
        <v/>
      </c>
      <c r="T353" s="173" t="str">
        <f t="shared" si="59"/>
        <v/>
      </c>
      <c r="U353" s="173" t="str">
        <f t="shared" si="60"/>
        <v/>
      </c>
      <c r="V353" s="173" t="str">
        <f t="shared" si="61"/>
        <v/>
      </c>
      <c r="W353" s="160" t="str">
        <f t="shared" si="62"/>
        <v/>
      </c>
    </row>
    <row r="354" spans="17:23" x14ac:dyDescent="0.25">
      <c r="Q354" s="172" t="str">
        <f t="shared" si="63"/>
        <v/>
      </c>
      <c r="R354" s="157" t="str">
        <f t="shared" si="64"/>
        <v/>
      </c>
      <c r="S354" s="160" t="str">
        <f t="shared" si="58"/>
        <v/>
      </c>
      <c r="T354" s="173" t="str">
        <f t="shared" si="59"/>
        <v/>
      </c>
      <c r="U354" s="173" t="str">
        <f t="shared" si="60"/>
        <v/>
      </c>
      <c r="V354" s="173" t="str">
        <f t="shared" si="61"/>
        <v/>
      </c>
      <c r="W354" s="160" t="str">
        <f t="shared" si="62"/>
        <v/>
      </c>
    </row>
    <row r="355" spans="17:23" x14ac:dyDescent="0.25">
      <c r="Q355" s="172" t="str">
        <f t="shared" si="63"/>
        <v/>
      </c>
      <c r="R355" s="157" t="str">
        <f t="shared" si="64"/>
        <v/>
      </c>
      <c r="S355" s="160" t="str">
        <f t="shared" si="58"/>
        <v/>
      </c>
      <c r="T355" s="173" t="str">
        <f t="shared" si="59"/>
        <v/>
      </c>
      <c r="U355" s="173" t="str">
        <f t="shared" si="60"/>
        <v/>
      </c>
      <c r="V355" s="173" t="str">
        <f t="shared" si="61"/>
        <v/>
      </c>
      <c r="W355" s="160" t="str">
        <f t="shared" si="62"/>
        <v/>
      </c>
    </row>
    <row r="356" spans="17:23" x14ac:dyDescent="0.25">
      <c r="Q356" s="172" t="str">
        <f t="shared" si="63"/>
        <v/>
      </c>
      <c r="R356" s="157" t="str">
        <f t="shared" si="64"/>
        <v/>
      </c>
      <c r="S356" s="160" t="str">
        <f t="shared" si="58"/>
        <v/>
      </c>
      <c r="T356" s="173" t="str">
        <f t="shared" si="59"/>
        <v/>
      </c>
      <c r="U356" s="173" t="str">
        <f t="shared" si="60"/>
        <v/>
      </c>
      <c r="V356" s="173" t="str">
        <f t="shared" si="61"/>
        <v/>
      </c>
      <c r="W356" s="160" t="str">
        <f t="shared" si="62"/>
        <v/>
      </c>
    </row>
    <row r="357" spans="17:23" x14ac:dyDescent="0.25">
      <c r="Q357" s="172" t="str">
        <f t="shared" si="63"/>
        <v/>
      </c>
      <c r="R357" s="157" t="str">
        <f t="shared" si="64"/>
        <v/>
      </c>
      <c r="S357" s="160" t="str">
        <f t="shared" si="58"/>
        <v/>
      </c>
      <c r="T357" s="173" t="str">
        <f t="shared" si="59"/>
        <v/>
      </c>
      <c r="U357" s="173" t="str">
        <f t="shared" si="60"/>
        <v/>
      </c>
      <c r="V357" s="173" t="str">
        <f t="shared" si="61"/>
        <v/>
      </c>
      <c r="W357" s="160" t="str">
        <f t="shared" si="62"/>
        <v/>
      </c>
    </row>
    <row r="358" spans="17:23" x14ac:dyDescent="0.25">
      <c r="Q358" s="172" t="str">
        <f t="shared" si="63"/>
        <v/>
      </c>
      <c r="R358" s="157" t="str">
        <f t="shared" si="64"/>
        <v/>
      </c>
      <c r="S358" s="160" t="str">
        <f t="shared" si="58"/>
        <v/>
      </c>
      <c r="T358" s="173" t="str">
        <f t="shared" si="59"/>
        <v/>
      </c>
      <c r="U358" s="173" t="str">
        <f t="shared" si="60"/>
        <v/>
      </c>
      <c r="V358" s="173" t="str">
        <f t="shared" si="61"/>
        <v/>
      </c>
      <c r="W358" s="160" t="str">
        <f t="shared" si="62"/>
        <v/>
      </c>
    </row>
    <row r="359" spans="17:23" x14ac:dyDescent="0.25">
      <c r="Q359" s="172" t="str">
        <f t="shared" si="63"/>
        <v/>
      </c>
      <c r="R359" s="157" t="str">
        <f t="shared" si="64"/>
        <v/>
      </c>
      <c r="S359" s="160" t="str">
        <f t="shared" si="58"/>
        <v/>
      </c>
      <c r="T359" s="173" t="str">
        <f t="shared" si="59"/>
        <v/>
      </c>
      <c r="U359" s="173" t="str">
        <f t="shared" si="60"/>
        <v/>
      </c>
      <c r="V359" s="173" t="str">
        <f t="shared" si="61"/>
        <v/>
      </c>
      <c r="W359" s="160" t="str">
        <f t="shared" si="62"/>
        <v/>
      </c>
    </row>
    <row r="360" spans="17:23" x14ac:dyDescent="0.25">
      <c r="Q360" s="172" t="str">
        <f t="shared" si="63"/>
        <v/>
      </c>
      <c r="R360" s="157" t="str">
        <f t="shared" si="64"/>
        <v/>
      </c>
      <c r="S360" s="160" t="str">
        <f t="shared" si="58"/>
        <v/>
      </c>
      <c r="T360" s="173" t="str">
        <f t="shared" si="59"/>
        <v/>
      </c>
      <c r="U360" s="173" t="str">
        <f t="shared" si="60"/>
        <v/>
      </c>
      <c r="V360" s="173" t="str">
        <f t="shared" si="61"/>
        <v/>
      </c>
      <c r="W360" s="160" t="str">
        <f t="shared" si="62"/>
        <v/>
      </c>
    </row>
    <row r="361" spans="17:23" x14ac:dyDescent="0.25">
      <c r="Q361" s="172" t="str">
        <f t="shared" si="63"/>
        <v/>
      </c>
      <c r="R361" s="157" t="str">
        <f t="shared" si="64"/>
        <v/>
      </c>
      <c r="S361" s="160" t="str">
        <f t="shared" si="58"/>
        <v/>
      </c>
      <c r="T361" s="173" t="str">
        <f t="shared" si="59"/>
        <v/>
      </c>
      <c r="U361" s="173" t="str">
        <f t="shared" si="60"/>
        <v/>
      </c>
      <c r="V361" s="173" t="str">
        <f t="shared" si="61"/>
        <v/>
      </c>
      <c r="W361" s="160" t="str">
        <f t="shared" si="62"/>
        <v/>
      </c>
    </row>
    <row r="362" spans="17:23" x14ac:dyDescent="0.25">
      <c r="Q362" s="172" t="str">
        <f t="shared" si="63"/>
        <v/>
      </c>
      <c r="R362" s="157" t="str">
        <f t="shared" si="64"/>
        <v/>
      </c>
      <c r="S362" s="160" t="str">
        <f t="shared" si="58"/>
        <v/>
      </c>
      <c r="T362" s="173" t="str">
        <f t="shared" si="59"/>
        <v/>
      </c>
      <c r="U362" s="173" t="str">
        <f t="shared" si="60"/>
        <v/>
      </c>
      <c r="V362" s="173" t="str">
        <f t="shared" si="61"/>
        <v/>
      </c>
      <c r="W362" s="160" t="str">
        <f t="shared" si="62"/>
        <v/>
      </c>
    </row>
    <row r="363" spans="17:23" x14ac:dyDescent="0.25">
      <c r="Q363" s="172" t="str">
        <f t="shared" si="63"/>
        <v/>
      </c>
      <c r="R363" s="157" t="str">
        <f t="shared" si="64"/>
        <v/>
      </c>
      <c r="S363" s="160" t="str">
        <f t="shared" si="58"/>
        <v/>
      </c>
      <c r="T363" s="173" t="str">
        <f t="shared" si="59"/>
        <v/>
      </c>
      <c r="U363" s="173" t="str">
        <f t="shared" si="60"/>
        <v/>
      </c>
      <c r="V363" s="173" t="str">
        <f t="shared" si="61"/>
        <v/>
      </c>
      <c r="W363" s="160" t="str">
        <f t="shared" si="62"/>
        <v/>
      </c>
    </row>
    <row r="364" spans="17:23" x14ac:dyDescent="0.25">
      <c r="Q364" s="172" t="str">
        <f t="shared" si="63"/>
        <v/>
      </c>
      <c r="R364" s="157" t="str">
        <f t="shared" si="64"/>
        <v/>
      </c>
      <c r="S364" s="160" t="str">
        <f t="shared" si="58"/>
        <v/>
      </c>
      <c r="T364" s="173" t="str">
        <f t="shared" si="59"/>
        <v/>
      </c>
      <c r="U364" s="173" t="str">
        <f t="shared" si="60"/>
        <v/>
      </c>
      <c r="V364" s="173" t="str">
        <f t="shared" si="61"/>
        <v/>
      </c>
      <c r="W364" s="160" t="str">
        <f t="shared" si="62"/>
        <v/>
      </c>
    </row>
    <row r="365" spans="17:23" x14ac:dyDescent="0.25">
      <c r="Q365" s="172" t="str">
        <f t="shared" si="63"/>
        <v/>
      </c>
      <c r="R365" s="157" t="str">
        <f t="shared" si="64"/>
        <v/>
      </c>
      <c r="S365" s="160" t="str">
        <f t="shared" si="58"/>
        <v/>
      </c>
      <c r="T365" s="173" t="str">
        <f t="shared" si="59"/>
        <v/>
      </c>
      <c r="U365" s="173" t="str">
        <f t="shared" si="60"/>
        <v/>
      </c>
      <c r="V365" s="173" t="str">
        <f t="shared" si="61"/>
        <v/>
      </c>
      <c r="W365" s="160" t="str">
        <f t="shared" si="62"/>
        <v/>
      </c>
    </row>
    <row r="366" spans="17:23" x14ac:dyDescent="0.25">
      <c r="Q366" s="172" t="str">
        <f t="shared" si="63"/>
        <v/>
      </c>
      <c r="R366" s="157" t="str">
        <f t="shared" si="64"/>
        <v/>
      </c>
      <c r="S366" s="160" t="str">
        <f t="shared" si="58"/>
        <v/>
      </c>
      <c r="T366" s="173" t="str">
        <f t="shared" si="59"/>
        <v/>
      </c>
      <c r="U366" s="173" t="str">
        <f t="shared" si="60"/>
        <v/>
      </c>
      <c r="V366" s="173" t="str">
        <f t="shared" si="61"/>
        <v/>
      </c>
      <c r="W366" s="160" t="str">
        <f t="shared" si="62"/>
        <v/>
      </c>
    </row>
    <row r="367" spans="17:23" x14ac:dyDescent="0.25">
      <c r="Q367" s="172" t="str">
        <f t="shared" si="63"/>
        <v/>
      </c>
      <c r="R367" s="157" t="str">
        <f t="shared" si="64"/>
        <v/>
      </c>
      <c r="S367" s="160" t="str">
        <f t="shared" si="58"/>
        <v/>
      </c>
      <c r="T367" s="173" t="str">
        <f t="shared" si="59"/>
        <v/>
      </c>
      <c r="U367" s="173" t="str">
        <f t="shared" si="60"/>
        <v/>
      </c>
      <c r="V367" s="173" t="str">
        <f t="shared" si="61"/>
        <v/>
      </c>
      <c r="W367" s="160" t="str">
        <f t="shared" si="62"/>
        <v/>
      </c>
    </row>
    <row r="368" spans="17:23" x14ac:dyDescent="0.25">
      <c r="Q368" s="172" t="str">
        <f t="shared" si="63"/>
        <v/>
      </c>
      <c r="R368" s="157" t="str">
        <f t="shared" si="64"/>
        <v/>
      </c>
      <c r="S368" s="160" t="str">
        <f t="shared" si="58"/>
        <v/>
      </c>
      <c r="T368" s="173" t="str">
        <f t="shared" si="59"/>
        <v/>
      </c>
      <c r="U368" s="173" t="str">
        <f t="shared" si="60"/>
        <v/>
      </c>
      <c r="V368" s="173" t="str">
        <f t="shared" si="61"/>
        <v/>
      </c>
      <c r="W368" s="160" t="str">
        <f t="shared" si="62"/>
        <v/>
      </c>
    </row>
    <row r="369" spans="17:23" x14ac:dyDescent="0.25">
      <c r="Q369" s="172" t="str">
        <f t="shared" si="63"/>
        <v/>
      </c>
      <c r="R369" s="157" t="str">
        <f t="shared" si="64"/>
        <v/>
      </c>
      <c r="S369" s="160" t="str">
        <f t="shared" si="58"/>
        <v/>
      </c>
      <c r="T369" s="173" t="str">
        <f t="shared" si="59"/>
        <v/>
      </c>
      <c r="U369" s="173" t="str">
        <f t="shared" si="60"/>
        <v/>
      </c>
      <c r="V369" s="173" t="str">
        <f t="shared" si="61"/>
        <v/>
      </c>
      <c r="W369" s="160" t="str">
        <f t="shared" si="62"/>
        <v/>
      </c>
    </row>
    <row r="370" spans="17:23" x14ac:dyDescent="0.25">
      <c r="Q370" s="172" t="str">
        <f t="shared" si="63"/>
        <v/>
      </c>
      <c r="R370" s="157" t="str">
        <f t="shared" si="64"/>
        <v/>
      </c>
      <c r="S370" s="160" t="str">
        <f t="shared" si="58"/>
        <v/>
      </c>
      <c r="T370" s="173" t="str">
        <f t="shared" si="59"/>
        <v/>
      </c>
      <c r="U370" s="173" t="str">
        <f t="shared" si="60"/>
        <v/>
      </c>
      <c r="V370" s="173" t="str">
        <f t="shared" si="61"/>
        <v/>
      </c>
      <c r="W370" s="160" t="str">
        <f t="shared" si="62"/>
        <v/>
      </c>
    </row>
    <row r="371" spans="17:23" x14ac:dyDescent="0.25">
      <c r="Q371" s="172" t="str">
        <f t="shared" si="63"/>
        <v/>
      </c>
      <c r="R371" s="157" t="str">
        <f t="shared" si="64"/>
        <v/>
      </c>
      <c r="S371" s="160" t="str">
        <f t="shared" si="58"/>
        <v/>
      </c>
      <c r="T371" s="173" t="str">
        <f t="shared" si="59"/>
        <v/>
      </c>
      <c r="U371" s="173" t="str">
        <f t="shared" si="60"/>
        <v/>
      </c>
      <c r="V371" s="173" t="str">
        <f t="shared" si="61"/>
        <v/>
      </c>
      <c r="W371" s="160" t="str">
        <f t="shared" si="62"/>
        <v/>
      </c>
    </row>
    <row r="372" spans="17:23" x14ac:dyDescent="0.25">
      <c r="Q372" s="172" t="str">
        <f t="shared" si="63"/>
        <v/>
      </c>
      <c r="R372" s="157" t="str">
        <f t="shared" si="64"/>
        <v/>
      </c>
      <c r="S372" s="160" t="str">
        <f t="shared" si="58"/>
        <v/>
      </c>
      <c r="T372" s="173" t="str">
        <f t="shared" si="59"/>
        <v/>
      </c>
      <c r="U372" s="173" t="str">
        <f t="shared" si="60"/>
        <v/>
      </c>
      <c r="V372" s="173" t="str">
        <f t="shared" si="61"/>
        <v/>
      </c>
      <c r="W372" s="160" t="str">
        <f t="shared" si="62"/>
        <v/>
      </c>
    </row>
    <row r="373" spans="17:23" x14ac:dyDescent="0.25">
      <c r="Q373" s="172" t="str">
        <f t="shared" si="63"/>
        <v/>
      </c>
      <c r="R373" s="157" t="str">
        <f t="shared" si="64"/>
        <v/>
      </c>
      <c r="S373" s="160" t="str">
        <f t="shared" si="58"/>
        <v/>
      </c>
      <c r="T373" s="173" t="str">
        <f t="shared" si="59"/>
        <v/>
      </c>
      <c r="U373" s="173" t="str">
        <f t="shared" si="60"/>
        <v/>
      </c>
      <c r="V373" s="173" t="str">
        <f t="shared" si="61"/>
        <v/>
      </c>
      <c r="W373" s="160" t="str">
        <f t="shared" si="62"/>
        <v/>
      </c>
    </row>
    <row r="374" spans="17:23" x14ac:dyDescent="0.25">
      <c r="Q374" s="172" t="str">
        <f t="shared" si="63"/>
        <v/>
      </c>
      <c r="R374" s="157" t="str">
        <f t="shared" si="64"/>
        <v/>
      </c>
      <c r="S374" s="160" t="str">
        <f t="shared" si="58"/>
        <v/>
      </c>
      <c r="T374" s="173" t="str">
        <f t="shared" si="59"/>
        <v/>
      </c>
      <c r="U374" s="173" t="str">
        <f t="shared" si="60"/>
        <v/>
      </c>
      <c r="V374" s="173" t="str">
        <f t="shared" si="61"/>
        <v/>
      </c>
      <c r="W374" s="160" t="str">
        <f t="shared" si="62"/>
        <v/>
      </c>
    </row>
    <row r="375" spans="17:23" x14ac:dyDescent="0.25">
      <c r="Q375" s="172" t="str">
        <f t="shared" si="63"/>
        <v/>
      </c>
      <c r="R375" s="157" t="str">
        <f t="shared" si="64"/>
        <v/>
      </c>
      <c r="S375" s="160" t="str">
        <f t="shared" si="58"/>
        <v/>
      </c>
      <c r="T375" s="173" t="str">
        <f t="shared" si="59"/>
        <v/>
      </c>
      <c r="U375" s="173" t="str">
        <f t="shared" si="60"/>
        <v/>
      </c>
      <c r="V375" s="173" t="str">
        <f t="shared" si="61"/>
        <v/>
      </c>
      <c r="W375" s="160" t="str">
        <f t="shared" si="62"/>
        <v/>
      </c>
    </row>
    <row r="376" spans="17:23" x14ac:dyDescent="0.25">
      <c r="Q376" s="172" t="str">
        <f t="shared" si="63"/>
        <v/>
      </c>
      <c r="R376" s="157" t="str">
        <f t="shared" si="64"/>
        <v/>
      </c>
      <c r="S376" s="160" t="str">
        <f t="shared" si="58"/>
        <v/>
      </c>
      <c r="T376" s="173" t="str">
        <f t="shared" si="59"/>
        <v/>
      </c>
      <c r="U376" s="173" t="str">
        <f t="shared" si="60"/>
        <v/>
      </c>
      <c r="V376" s="173" t="str">
        <f t="shared" si="61"/>
        <v/>
      </c>
      <c r="W376" s="160" t="str">
        <f t="shared" si="62"/>
        <v/>
      </c>
    </row>
    <row r="377" spans="17:23" x14ac:dyDescent="0.25">
      <c r="Q377" s="172" t="str">
        <f t="shared" si="63"/>
        <v/>
      </c>
      <c r="R377" s="157" t="str">
        <f t="shared" si="64"/>
        <v/>
      </c>
      <c r="S377" s="160" t="str">
        <f t="shared" si="58"/>
        <v/>
      </c>
      <c r="T377" s="173" t="str">
        <f t="shared" si="59"/>
        <v/>
      </c>
      <c r="U377" s="173" t="str">
        <f t="shared" si="60"/>
        <v/>
      </c>
      <c r="V377" s="173" t="str">
        <f t="shared" si="61"/>
        <v/>
      </c>
      <c r="W377" s="160" t="str">
        <f t="shared" si="62"/>
        <v/>
      </c>
    </row>
    <row r="378" spans="17:23" x14ac:dyDescent="0.25">
      <c r="Q378" s="172" t="str">
        <f t="shared" si="63"/>
        <v/>
      </c>
      <c r="R378" s="157" t="str">
        <f t="shared" si="64"/>
        <v/>
      </c>
      <c r="S378" s="160" t="str">
        <f t="shared" si="58"/>
        <v/>
      </c>
      <c r="T378" s="173" t="str">
        <f t="shared" si="59"/>
        <v/>
      </c>
      <c r="U378" s="173" t="str">
        <f t="shared" si="60"/>
        <v/>
      </c>
      <c r="V378" s="173" t="str">
        <f t="shared" si="61"/>
        <v/>
      </c>
      <c r="W378" s="160" t="str">
        <f t="shared" si="62"/>
        <v/>
      </c>
    </row>
    <row r="379" spans="17:23" x14ac:dyDescent="0.25">
      <c r="Q379" s="172" t="str">
        <f t="shared" si="63"/>
        <v/>
      </c>
      <c r="R379" s="157" t="str">
        <f t="shared" si="64"/>
        <v/>
      </c>
      <c r="S379" s="160" t="str">
        <f t="shared" si="58"/>
        <v/>
      </c>
      <c r="T379" s="173" t="str">
        <f t="shared" si="59"/>
        <v/>
      </c>
      <c r="U379" s="173" t="str">
        <f t="shared" si="60"/>
        <v/>
      </c>
      <c r="V379" s="173" t="str">
        <f t="shared" si="61"/>
        <v/>
      </c>
      <c r="W379" s="160" t="str">
        <f t="shared" si="62"/>
        <v/>
      </c>
    </row>
    <row r="380" spans="17:23" x14ac:dyDescent="0.25">
      <c r="Q380" s="172" t="str">
        <f t="shared" si="63"/>
        <v/>
      </c>
      <c r="R380" s="157" t="str">
        <f t="shared" si="64"/>
        <v/>
      </c>
      <c r="S380" s="160" t="str">
        <f t="shared" si="58"/>
        <v/>
      </c>
      <c r="T380" s="173" t="str">
        <f t="shared" si="59"/>
        <v/>
      </c>
      <c r="U380" s="173" t="str">
        <f t="shared" si="60"/>
        <v/>
      </c>
      <c r="V380" s="173" t="str">
        <f t="shared" si="61"/>
        <v/>
      </c>
      <c r="W380" s="160" t="str">
        <f t="shared" si="62"/>
        <v/>
      </c>
    </row>
    <row r="381" spans="17:23" x14ac:dyDescent="0.25">
      <c r="Q381" s="172" t="str">
        <f t="shared" si="63"/>
        <v/>
      </c>
      <c r="R381" s="157" t="str">
        <f t="shared" si="64"/>
        <v/>
      </c>
      <c r="S381" s="160" t="str">
        <f t="shared" si="58"/>
        <v/>
      </c>
      <c r="T381" s="173" t="str">
        <f t="shared" si="59"/>
        <v/>
      </c>
      <c r="U381" s="173" t="str">
        <f t="shared" si="60"/>
        <v/>
      </c>
      <c r="V381" s="173" t="str">
        <f t="shared" si="61"/>
        <v/>
      </c>
      <c r="W381" s="160" t="str">
        <f t="shared" si="62"/>
        <v/>
      </c>
    </row>
    <row r="382" spans="17:23" x14ac:dyDescent="0.25">
      <c r="Q382" s="172" t="str">
        <f t="shared" si="63"/>
        <v/>
      </c>
      <c r="R382" s="157" t="str">
        <f t="shared" si="64"/>
        <v/>
      </c>
      <c r="S382" s="160" t="str">
        <f t="shared" si="58"/>
        <v/>
      </c>
      <c r="T382" s="173" t="str">
        <f t="shared" si="59"/>
        <v/>
      </c>
      <c r="U382" s="173" t="str">
        <f t="shared" si="60"/>
        <v/>
      </c>
      <c r="V382" s="173" t="str">
        <f t="shared" si="61"/>
        <v/>
      </c>
      <c r="W382" s="160" t="str">
        <f t="shared" si="62"/>
        <v/>
      </c>
    </row>
    <row r="383" spans="17:23" x14ac:dyDescent="0.25">
      <c r="Q383" s="172" t="str">
        <f t="shared" si="63"/>
        <v/>
      </c>
      <c r="R383" s="157" t="str">
        <f t="shared" si="64"/>
        <v/>
      </c>
      <c r="S383" s="160" t="str">
        <f t="shared" si="58"/>
        <v/>
      </c>
      <c r="T383" s="173" t="str">
        <f t="shared" si="59"/>
        <v/>
      </c>
      <c r="U383" s="173" t="str">
        <f t="shared" si="60"/>
        <v/>
      </c>
      <c r="V383" s="173" t="str">
        <f t="shared" si="61"/>
        <v/>
      </c>
      <c r="W383" s="160" t="str">
        <f t="shared" si="62"/>
        <v/>
      </c>
    </row>
    <row r="384" spans="17:23" x14ac:dyDescent="0.25">
      <c r="Q384" s="172" t="str">
        <f t="shared" si="63"/>
        <v/>
      </c>
      <c r="R384" s="157" t="str">
        <f t="shared" si="64"/>
        <v/>
      </c>
      <c r="S384" s="160" t="str">
        <f t="shared" si="58"/>
        <v/>
      </c>
      <c r="T384" s="173" t="str">
        <f t="shared" si="59"/>
        <v/>
      </c>
      <c r="U384" s="173" t="str">
        <f t="shared" si="60"/>
        <v/>
      </c>
      <c r="V384" s="173" t="str">
        <f t="shared" si="61"/>
        <v/>
      </c>
      <c r="W384" s="160" t="str">
        <f t="shared" si="62"/>
        <v/>
      </c>
    </row>
    <row r="385" spans="17:23" x14ac:dyDescent="0.25">
      <c r="Q385" s="172" t="str">
        <f t="shared" si="63"/>
        <v/>
      </c>
      <c r="R385" s="157" t="str">
        <f t="shared" si="64"/>
        <v/>
      </c>
      <c r="S385" s="160" t="str">
        <f t="shared" si="58"/>
        <v/>
      </c>
      <c r="T385" s="173" t="str">
        <f t="shared" si="59"/>
        <v/>
      </c>
      <c r="U385" s="173" t="str">
        <f t="shared" si="60"/>
        <v/>
      </c>
      <c r="V385" s="173" t="str">
        <f t="shared" si="61"/>
        <v/>
      </c>
      <c r="W385" s="160" t="str">
        <f t="shared" si="62"/>
        <v/>
      </c>
    </row>
    <row r="386" spans="17:23" x14ac:dyDescent="0.25">
      <c r="Q386" s="172" t="str">
        <f t="shared" si="63"/>
        <v/>
      </c>
      <c r="R386" s="157" t="str">
        <f t="shared" si="64"/>
        <v/>
      </c>
      <c r="S386" s="160" t="str">
        <f t="shared" si="58"/>
        <v/>
      </c>
      <c r="T386" s="173" t="str">
        <f t="shared" si="59"/>
        <v/>
      </c>
      <c r="U386" s="173" t="str">
        <f t="shared" si="60"/>
        <v/>
      </c>
      <c r="V386" s="173" t="str">
        <f t="shared" si="61"/>
        <v/>
      </c>
      <c r="W386" s="160" t="str">
        <f t="shared" si="62"/>
        <v/>
      </c>
    </row>
    <row r="387" spans="17:23" x14ac:dyDescent="0.25">
      <c r="Q387" s="172" t="str">
        <f t="shared" si="63"/>
        <v/>
      </c>
      <c r="R387" s="157" t="str">
        <f t="shared" si="64"/>
        <v/>
      </c>
      <c r="S387" s="160" t="str">
        <f t="shared" si="58"/>
        <v/>
      </c>
      <c r="T387" s="173" t="str">
        <f t="shared" si="59"/>
        <v/>
      </c>
      <c r="U387" s="173" t="str">
        <f t="shared" si="60"/>
        <v/>
      </c>
      <c r="V387" s="173" t="str">
        <f t="shared" si="61"/>
        <v/>
      </c>
      <c r="W387" s="160" t="str">
        <f t="shared" si="62"/>
        <v/>
      </c>
    </row>
    <row r="388" spans="17:23" x14ac:dyDescent="0.25">
      <c r="Q388" s="172" t="str">
        <f t="shared" si="63"/>
        <v/>
      </c>
      <c r="R388" s="157" t="str">
        <f t="shared" si="64"/>
        <v/>
      </c>
      <c r="S388" s="160" t="str">
        <f t="shared" si="58"/>
        <v/>
      </c>
      <c r="T388" s="173" t="str">
        <f t="shared" si="59"/>
        <v/>
      </c>
      <c r="U388" s="173" t="str">
        <f t="shared" si="60"/>
        <v/>
      </c>
      <c r="V388" s="173" t="str">
        <f t="shared" si="61"/>
        <v/>
      </c>
      <c r="W388" s="160" t="str">
        <f t="shared" si="62"/>
        <v/>
      </c>
    </row>
    <row r="389" spans="17:23" x14ac:dyDescent="0.25">
      <c r="Q389" s="172" t="str">
        <f t="shared" si="63"/>
        <v/>
      </c>
      <c r="R389" s="157" t="str">
        <f t="shared" si="64"/>
        <v/>
      </c>
      <c r="S389" s="160" t="str">
        <f t="shared" si="58"/>
        <v/>
      </c>
      <c r="T389" s="173" t="str">
        <f t="shared" si="59"/>
        <v/>
      </c>
      <c r="U389" s="173" t="str">
        <f t="shared" si="60"/>
        <v/>
      </c>
      <c r="V389" s="173" t="str">
        <f t="shared" si="61"/>
        <v/>
      </c>
      <c r="W389" s="160" t="str">
        <f t="shared" si="62"/>
        <v/>
      </c>
    </row>
    <row r="390" spans="17:23" x14ac:dyDescent="0.25">
      <c r="Q390" s="172" t="str">
        <f t="shared" si="63"/>
        <v/>
      </c>
      <c r="R390" s="157" t="str">
        <f t="shared" si="64"/>
        <v/>
      </c>
      <c r="S390" s="160" t="str">
        <f t="shared" si="58"/>
        <v/>
      </c>
      <c r="T390" s="173" t="str">
        <f t="shared" si="59"/>
        <v/>
      </c>
      <c r="U390" s="173" t="str">
        <f t="shared" si="60"/>
        <v/>
      </c>
      <c r="V390" s="173" t="str">
        <f t="shared" si="61"/>
        <v/>
      </c>
      <c r="W390" s="160" t="str">
        <f t="shared" si="62"/>
        <v/>
      </c>
    </row>
    <row r="391" spans="17:23" x14ac:dyDescent="0.25">
      <c r="Q391" s="172" t="str">
        <f t="shared" si="63"/>
        <v/>
      </c>
      <c r="R391" s="157" t="str">
        <f t="shared" si="64"/>
        <v/>
      </c>
      <c r="S391" s="160" t="str">
        <f t="shared" si="58"/>
        <v/>
      </c>
      <c r="T391" s="173" t="str">
        <f t="shared" si="59"/>
        <v/>
      </c>
      <c r="U391" s="173" t="str">
        <f t="shared" si="60"/>
        <v/>
      </c>
      <c r="V391" s="173" t="str">
        <f t="shared" si="61"/>
        <v/>
      </c>
      <c r="W391" s="160" t="str">
        <f t="shared" si="62"/>
        <v/>
      </c>
    </row>
    <row r="392" spans="17:23" x14ac:dyDescent="0.25">
      <c r="Q392" s="172" t="str">
        <f t="shared" si="63"/>
        <v/>
      </c>
      <c r="R392" s="157" t="str">
        <f t="shared" si="64"/>
        <v/>
      </c>
      <c r="S392" s="160" t="str">
        <f t="shared" si="58"/>
        <v/>
      </c>
      <c r="T392" s="173" t="str">
        <f t="shared" si="59"/>
        <v/>
      </c>
      <c r="U392" s="173" t="str">
        <f t="shared" si="60"/>
        <v/>
      </c>
      <c r="V392" s="173" t="str">
        <f t="shared" si="61"/>
        <v/>
      </c>
      <c r="W392" s="160" t="str">
        <f t="shared" si="62"/>
        <v/>
      </c>
    </row>
    <row r="393" spans="17:23" x14ac:dyDescent="0.25">
      <c r="Q393" s="172" t="str">
        <f t="shared" si="63"/>
        <v/>
      </c>
      <c r="R393" s="157" t="str">
        <f t="shared" si="64"/>
        <v/>
      </c>
      <c r="S393" s="160" t="str">
        <f t="shared" si="58"/>
        <v/>
      </c>
      <c r="T393" s="173" t="str">
        <f t="shared" si="59"/>
        <v/>
      </c>
      <c r="U393" s="173" t="str">
        <f t="shared" si="60"/>
        <v/>
      </c>
      <c r="V393" s="173" t="str">
        <f t="shared" si="61"/>
        <v/>
      </c>
      <c r="W393" s="160" t="str">
        <f t="shared" si="62"/>
        <v/>
      </c>
    </row>
    <row r="394" spans="17:23" x14ac:dyDescent="0.25">
      <c r="Q394" s="172" t="str">
        <f t="shared" si="63"/>
        <v/>
      </c>
      <c r="R394" s="157" t="str">
        <f t="shared" si="64"/>
        <v/>
      </c>
      <c r="S394" s="160" t="str">
        <f t="shared" si="58"/>
        <v/>
      </c>
      <c r="T394" s="173" t="str">
        <f t="shared" si="59"/>
        <v/>
      </c>
      <c r="U394" s="173" t="str">
        <f t="shared" si="60"/>
        <v/>
      </c>
      <c r="V394" s="173" t="str">
        <f t="shared" si="61"/>
        <v/>
      </c>
      <c r="W394" s="160" t="str">
        <f t="shared" si="62"/>
        <v/>
      </c>
    </row>
    <row r="395" spans="17:23" x14ac:dyDescent="0.25">
      <c r="Q395" s="172" t="str">
        <f t="shared" si="63"/>
        <v/>
      </c>
      <c r="R395" s="157" t="str">
        <f t="shared" si="64"/>
        <v/>
      </c>
      <c r="S395" s="160" t="str">
        <f t="shared" si="58"/>
        <v/>
      </c>
      <c r="T395" s="173" t="str">
        <f t="shared" si="59"/>
        <v/>
      </c>
      <c r="U395" s="173" t="str">
        <f t="shared" si="60"/>
        <v/>
      </c>
      <c r="V395" s="173" t="str">
        <f t="shared" si="61"/>
        <v/>
      </c>
      <c r="W395" s="160" t="str">
        <f t="shared" si="62"/>
        <v/>
      </c>
    </row>
    <row r="396" spans="17:23" x14ac:dyDescent="0.25">
      <c r="Q396" s="172" t="str">
        <f t="shared" si="63"/>
        <v/>
      </c>
      <c r="R396" s="157" t="str">
        <f t="shared" si="64"/>
        <v/>
      </c>
      <c r="S396" s="160" t="str">
        <f t="shared" si="58"/>
        <v/>
      </c>
      <c r="T396" s="173" t="str">
        <f t="shared" si="59"/>
        <v/>
      </c>
      <c r="U396" s="173" t="str">
        <f t="shared" si="60"/>
        <v/>
      </c>
      <c r="V396" s="173" t="str">
        <f t="shared" si="61"/>
        <v/>
      </c>
      <c r="W396" s="160" t="str">
        <f t="shared" si="62"/>
        <v/>
      </c>
    </row>
    <row r="397" spans="17:23" x14ac:dyDescent="0.25">
      <c r="Q397" s="172" t="str">
        <f t="shared" si="63"/>
        <v/>
      </c>
      <c r="R397" s="157" t="str">
        <f t="shared" si="64"/>
        <v/>
      </c>
      <c r="S397" s="160" t="str">
        <f t="shared" si="58"/>
        <v/>
      </c>
      <c r="T397" s="173" t="str">
        <f t="shared" si="59"/>
        <v/>
      </c>
      <c r="U397" s="173" t="str">
        <f t="shared" si="60"/>
        <v/>
      </c>
      <c r="V397" s="173" t="str">
        <f t="shared" si="61"/>
        <v/>
      </c>
      <c r="W397" s="160" t="str">
        <f t="shared" si="62"/>
        <v/>
      </c>
    </row>
    <row r="398" spans="17:23" x14ac:dyDescent="0.25">
      <c r="Q398" s="172" t="str">
        <f t="shared" si="63"/>
        <v/>
      </c>
      <c r="R398" s="157" t="str">
        <f t="shared" si="64"/>
        <v/>
      </c>
      <c r="S398" s="160" t="str">
        <f t="shared" ref="S398:S461" si="65">IF(R398="","",W397)</f>
        <v/>
      </c>
      <c r="T398" s="173" t="str">
        <f t="shared" ref="T398:T461" si="66">IF(R398="","",IPMT($AE$11/12,R398,$AE$7,-$AE$8,$AE$9,0))</f>
        <v/>
      </c>
      <c r="U398" s="173" t="str">
        <f t="shared" ref="U398:U461" si="67">IF(R398="","",PPMT($AE$11/12,R398,$AE$7,-$AE$8,$AE$9,0))</f>
        <v/>
      </c>
      <c r="V398" s="173" t="str">
        <f t="shared" si="61"/>
        <v/>
      </c>
      <c r="W398" s="160" t="str">
        <f t="shared" si="62"/>
        <v/>
      </c>
    </row>
    <row r="399" spans="17:23" x14ac:dyDescent="0.25">
      <c r="Q399" s="172" t="str">
        <f t="shared" si="63"/>
        <v/>
      </c>
      <c r="R399" s="157" t="str">
        <f t="shared" si="64"/>
        <v/>
      </c>
      <c r="S399" s="160" t="str">
        <f t="shared" si="65"/>
        <v/>
      </c>
      <c r="T399" s="173" t="str">
        <f t="shared" si="66"/>
        <v/>
      </c>
      <c r="U399" s="173" t="str">
        <f t="shared" si="67"/>
        <v/>
      </c>
      <c r="V399" s="173" t="str">
        <f t="shared" si="61"/>
        <v/>
      </c>
      <c r="W399" s="160" t="str">
        <f t="shared" si="62"/>
        <v/>
      </c>
    </row>
    <row r="400" spans="17:23" x14ac:dyDescent="0.25">
      <c r="Q400" s="172" t="str">
        <f t="shared" si="63"/>
        <v/>
      </c>
      <c r="R400" s="157" t="str">
        <f t="shared" si="64"/>
        <v/>
      </c>
      <c r="S400" s="160" t="str">
        <f t="shared" si="65"/>
        <v/>
      </c>
      <c r="T400" s="173" t="str">
        <f t="shared" si="66"/>
        <v/>
      </c>
      <c r="U400" s="173" t="str">
        <f t="shared" si="67"/>
        <v/>
      </c>
      <c r="V400" s="173" t="str">
        <f t="shared" si="61"/>
        <v/>
      </c>
      <c r="W400" s="160" t="str">
        <f t="shared" si="62"/>
        <v/>
      </c>
    </row>
    <row r="401" spans="17:23" x14ac:dyDescent="0.25">
      <c r="Q401" s="172" t="str">
        <f t="shared" si="63"/>
        <v/>
      </c>
      <c r="R401" s="157" t="str">
        <f t="shared" si="64"/>
        <v/>
      </c>
      <c r="S401" s="160" t="str">
        <f t="shared" si="65"/>
        <v/>
      </c>
      <c r="T401" s="173" t="str">
        <f t="shared" si="66"/>
        <v/>
      </c>
      <c r="U401" s="173" t="str">
        <f t="shared" si="67"/>
        <v/>
      </c>
      <c r="V401" s="173" t="str">
        <f t="shared" si="61"/>
        <v/>
      </c>
      <c r="W401" s="160" t="str">
        <f t="shared" si="62"/>
        <v/>
      </c>
    </row>
    <row r="402" spans="17:23" x14ac:dyDescent="0.25">
      <c r="Q402" s="172" t="str">
        <f t="shared" si="63"/>
        <v/>
      </c>
      <c r="R402" s="157" t="str">
        <f t="shared" si="64"/>
        <v/>
      </c>
      <c r="S402" s="160" t="str">
        <f t="shared" si="65"/>
        <v/>
      </c>
      <c r="T402" s="173" t="str">
        <f t="shared" si="66"/>
        <v/>
      </c>
      <c r="U402" s="173" t="str">
        <f t="shared" si="67"/>
        <v/>
      </c>
      <c r="V402" s="173" t="str">
        <f t="shared" si="61"/>
        <v/>
      </c>
      <c r="W402" s="160" t="str">
        <f t="shared" si="62"/>
        <v/>
      </c>
    </row>
    <row r="403" spans="17:23" x14ac:dyDescent="0.25">
      <c r="Q403" s="172" t="str">
        <f t="shared" si="63"/>
        <v/>
      </c>
      <c r="R403" s="157" t="str">
        <f t="shared" si="64"/>
        <v/>
      </c>
      <c r="S403" s="160" t="str">
        <f t="shared" si="65"/>
        <v/>
      </c>
      <c r="T403" s="173" t="str">
        <f t="shared" si="66"/>
        <v/>
      </c>
      <c r="U403" s="173" t="str">
        <f t="shared" si="67"/>
        <v/>
      </c>
      <c r="V403" s="173" t="str">
        <f t="shared" si="61"/>
        <v/>
      </c>
      <c r="W403" s="160" t="str">
        <f t="shared" si="62"/>
        <v/>
      </c>
    </row>
    <row r="404" spans="17:23" x14ac:dyDescent="0.25">
      <c r="Q404" s="172" t="str">
        <f t="shared" si="63"/>
        <v/>
      </c>
      <c r="R404" s="157" t="str">
        <f t="shared" si="64"/>
        <v/>
      </c>
      <c r="S404" s="160" t="str">
        <f t="shared" si="65"/>
        <v/>
      </c>
      <c r="T404" s="173" t="str">
        <f t="shared" si="66"/>
        <v/>
      </c>
      <c r="U404" s="173" t="str">
        <f t="shared" si="67"/>
        <v/>
      </c>
      <c r="V404" s="173" t="str">
        <f t="shared" si="61"/>
        <v/>
      </c>
      <c r="W404" s="160" t="str">
        <f t="shared" si="62"/>
        <v/>
      </c>
    </row>
    <row r="405" spans="17:23" x14ac:dyDescent="0.25">
      <c r="Q405" s="172" t="str">
        <f t="shared" si="63"/>
        <v/>
      </c>
      <c r="R405" s="157" t="str">
        <f t="shared" si="64"/>
        <v/>
      </c>
      <c r="S405" s="160" t="str">
        <f t="shared" si="65"/>
        <v/>
      </c>
      <c r="T405" s="173" t="str">
        <f t="shared" si="66"/>
        <v/>
      </c>
      <c r="U405" s="173" t="str">
        <f t="shared" si="67"/>
        <v/>
      </c>
      <c r="V405" s="173" t="str">
        <f t="shared" si="61"/>
        <v/>
      </c>
      <c r="W405" s="160" t="str">
        <f t="shared" si="62"/>
        <v/>
      </c>
    </row>
    <row r="406" spans="17:23" x14ac:dyDescent="0.25">
      <c r="Q406" s="172" t="str">
        <f t="shared" si="63"/>
        <v/>
      </c>
      <c r="R406" s="157" t="str">
        <f t="shared" si="64"/>
        <v/>
      </c>
      <c r="S406" s="160" t="str">
        <f t="shared" si="65"/>
        <v/>
      </c>
      <c r="T406" s="173" t="str">
        <f t="shared" si="66"/>
        <v/>
      </c>
      <c r="U406" s="173" t="str">
        <f t="shared" si="67"/>
        <v/>
      </c>
      <c r="V406" s="173" t="str">
        <f t="shared" ref="V406:V469" si="68">IF(R406="","",SUM(T406:U406))</f>
        <v/>
      </c>
      <c r="W406" s="160" t="str">
        <f t="shared" ref="W406:W469" si="69">IF(R406="","",SUM(S406)-SUM(U406))</f>
        <v/>
      </c>
    </row>
    <row r="407" spans="17:23" x14ac:dyDescent="0.25">
      <c r="Q407" s="172" t="str">
        <f t="shared" ref="Q407:Q470" si="70">IF(R407="","",EDATE(Q406,1))</f>
        <v/>
      </c>
      <c r="R407" s="157" t="str">
        <f t="shared" ref="R407:R470" si="71">IF(R406="","",IF(SUM(R406)+1&lt;=$E$7,SUM(R406)+1,""))</f>
        <v/>
      </c>
      <c r="S407" s="160" t="str">
        <f t="shared" si="65"/>
        <v/>
      </c>
      <c r="T407" s="173" t="str">
        <f t="shared" si="66"/>
        <v/>
      </c>
      <c r="U407" s="173" t="str">
        <f t="shared" si="67"/>
        <v/>
      </c>
      <c r="V407" s="173" t="str">
        <f t="shared" si="68"/>
        <v/>
      </c>
      <c r="W407" s="160" t="str">
        <f t="shared" si="69"/>
        <v/>
      </c>
    </row>
    <row r="408" spans="17:23" x14ac:dyDescent="0.25">
      <c r="Q408" s="172" t="str">
        <f t="shared" si="70"/>
        <v/>
      </c>
      <c r="R408" s="157" t="str">
        <f t="shared" si="71"/>
        <v/>
      </c>
      <c r="S408" s="160" t="str">
        <f t="shared" si="65"/>
        <v/>
      </c>
      <c r="T408" s="173" t="str">
        <f t="shared" si="66"/>
        <v/>
      </c>
      <c r="U408" s="173" t="str">
        <f t="shared" si="67"/>
        <v/>
      </c>
      <c r="V408" s="173" t="str">
        <f t="shared" si="68"/>
        <v/>
      </c>
      <c r="W408" s="160" t="str">
        <f t="shared" si="69"/>
        <v/>
      </c>
    </row>
    <row r="409" spans="17:23" x14ac:dyDescent="0.25">
      <c r="Q409" s="172" t="str">
        <f t="shared" si="70"/>
        <v/>
      </c>
      <c r="R409" s="157" t="str">
        <f t="shared" si="71"/>
        <v/>
      </c>
      <c r="S409" s="160" t="str">
        <f t="shared" si="65"/>
        <v/>
      </c>
      <c r="T409" s="173" t="str">
        <f t="shared" si="66"/>
        <v/>
      </c>
      <c r="U409" s="173" t="str">
        <f t="shared" si="67"/>
        <v/>
      </c>
      <c r="V409" s="173" t="str">
        <f t="shared" si="68"/>
        <v/>
      </c>
      <c r="W409" s="160" t="str">
        <f t="shared" si="69"/>
        <v/>
      </c>
    </row>
    <row r="410" spans="17:23" x14ac:dyDescent="0.25">
      <c r="Q410" s="172" t="str">
        <f t="shared" si="70"/>
        <v/>
      </c>
      <c r="R410" s="157" t="str">
        <f t="shared" si="71"/>
        <v/>
      </c>
      <c r="S410" s="160" t="str">
        <f t="shared" si="65"/>
        <v/>
      </c>
      <c r="T410" s="173" t="str">
        <f t="shared" si="66"/>
        <v/>
      </c>
      <c r="U410" s="173" t="str">
        <f t="shared" si="67"/>
        <v/>
      </c>
      <c r="V410" s="173" t="str">
        <f t="shared" si="68"/>
        <v/>
      </c>
      <c r="W410" s="160" t="str">
        <f t="shared" si="69"/>
        <v/>
      </c>
    </row>
    <row r="411" spans="17:23" x14ac:dyDescent="0.25">
      <c r="Q411" s="172" t="str">
        <f t="shared" si="70"/>
        <v/>
      </c>
      <c r="R411" s="157" t="str">
        <f t="shared" si="71"/>
        <v/>
      </c>
      <c r="S411" s="160" t="str">
        <f t="shared" si="65"/>
        <v/>
      </c>
      <c r="T411" s="173" t="str">
        <f t="shared" si="66"/>
        <v/>
      </c>
      <c r="U411" s="173" t="str">
        <f t="shared" si="67"/>
        <v/>
      </c>
      <c r="V411" s="173" t="str">
        <f t="shared" si="68"/>
        <v/>
      </c>
      <c r="W411" s="160" t="str">
        <f t="shared" si="69"/>
        <v/>
      </c>
    </row>
    <row r="412" spans="17:23" x14ac:dyDescent="0.25">
      <c r="Q412" s="172" t="str">
        <f t="shared" si="70"/>
        <v/>
      </c>
      <c r="R412" s="157" t="str">
        <f t="shared" si="71"/>
        <v/>
      </c>
      <c r="S412" s="160" t="str">
        <f t="shared" si="65"/>
        <v/>
      </c>
      <c r="T412" s="173" t="str">
        <f t="shared" si="66"/>
        <v/>
      </c>
      <c r="U412" s="173" t="str">
        <f t="shared" si="67"/>
        <v/>
      </c>
      <c r="V412" s="173" t="str">
        <f t="shared" si="68"/>
        <v/>
      </c>
      <c r="W412" s="160" t="str">
        <f t="shared" si="69"/>
        <v/>
      </c>
    </row>
    <row r="413" spans="17:23" x14ac:dyDescent="0.25">
      <c r="Q413" s="172" t="str">
        <f t="shared" si="70"/>
        <v/>
      </c>
      <c r="R413" s="157" t="str">
        <f t="shared" si="71"/>
        <v/>
      </c>
      <c r="S413" s="160" t="str">
        <f t="shared" si="65"/>
        <v/>
      </c>
      <c r="T413" s="173" t="str">
        <f t="shared" si="66"/>
        <v/>
      </c>
      <c r="U413" s="173" t="str">
        <f t="shared" si="67"/>
        <v/>
      </c>
      <c r="V413" s="173" t="str">
        <f t="shared" si="68"/>
        <v/>
      </c>
      <c r="W413" s="160" t="str">
        <f t="shared" si="69"/>
        <v/>
      </c>
    </row>
    <row r="414" spans="17:23" x14ac:dyDescent="0.25">
      <c r="Q414" s="172" t="str">
        <f t="shared" si="70"/>
        <v/>
      </c>
      <c r="R414" s="157" t="str">
        <f t="shared" si="71"/>
        <v/>
      </c>
      <c r="S414" s="160" t="str">
        <f t="shared" si="65"/>
        <v/>
      </c>
      <c r="T414" s="173" t="str">
        <f t="shared" si="66"/>
        <v/>
      </c>
      <c r="U414" s="173" t="str">
        <f t="shared" si="67"/>
        <v/>
      </c>
      <c r="V414" s="173" t="str">
        <f t="shared" si="68"/>
        <v/>
      </c>
      <c r="W414" s="160" t="str">
        <f t="shared" si="69"/>
        <v/>
      </c>
    </row>
    <row r="415" spans="17:23" x14ac:dyDescent="0.25">
      <c r="Q415" s="172" t="str">
        <f t="shared" si="70"/>
        <v/>
      </c>
      <c r="R415" s="157" t="str">
        <f t="shared" si="71"/>
        <v/>
      </c>
      <c r="S415" s="160" t="str">
        <f t="shared" si="65"/>
        <v/>
      </c>
      <c r="T415" s="173" t="str">
        <f t="shared" si="66"/>
        <v/>
      </c>
      <c r="U415" s="173" t="str">
        <f t="shared" si="67"/>
        <v/>
      </c>
      <c r="V415" s="173" t="str">
        <f t="shared" si="68"/>
        <v/>
      </c>
      <c r="W415" s="160" t="str">
        <f t="shared" si="69"/>
        <v/>
      </c>
    </row>
    <row r="416" spans="17:23" x14ac:dyDescent="0.25">
      <c r="Q416" s="172" t="str">
        <f t="shared" si="70"/>
        <v/>
      </c>
      <c r="R416" s="157" t="str">
        <f t="shared" si="71"/>
        <v/>
      </c>
      <c r="S416" s="160" t="str">
        <f t="shared" si="65"/>
        <v/>
      </c>
      <c r="T416" s="173" t="str">
        <f t="shared" si="66"/>
        <v/>
      </c>
      <c r="U416" s="173" t="str">
        <f t="shared" si="67"/>
        <v/>
      </c>
      <c r="V416" s="173" t="str">
        <f t="shared" si="68"/>
        <v/>
      </c>
      <c r="W416" s="160" t="str">
        <f t="shared" si="69"/>
        <v/>
      </c>
    </row>
    <row r="417" spans="17:23" x14ac:dyDescent="0.25">
      <c r="Q417" s="172" t="str">
        <f t="shared" si="70"/>
        <v/>
      </c>
      <c r="R417" s="157" t="str">
        <f t="shared" si="71"/>
        <v/>
      </c>
      <c r="S417" s="160" t="str">
        <f t="shared" si="65"/>
        <v/>
      </c>
      <c r="T417" s="173" t="str">
        <f t="shared" si="66"/>
        <v/>
      </c>
      <c r="U417" s="173" t="str">
        <f t="shared" si="67"/>
        <v/>
      </c>
      <c r="V417" s="173" t="str">
        <f t="shared" si="68"/>
        <v/>
      </c>
      <c r="W417" s="160" t="str">
        <f t="shared" si="69"/>
        <v/>
      </c>
    </row>
    <row r="418" spans="17:23" x14ac:dyDescent="0.25">
      <c r="Q418" s="172" t="str">
        <f t="shared" si="70"/>
        <v/>
      </c>
      <c r="R418" s="157" t="str">
        <f t="shared" si="71"/>
        <v/>
      </c>
      <c r="S418" s="160" t="str">
        <f t="shared" si="65"/>
        <v/>
      </c>
      <c r="T418" s="173" t="str">
        <f t="shared" si="66"/>
        <v/>
      </c>
      <c r="U418" s="173" t="str">
        <f t="shared" si="67"/>
        <v/>
      </c>
      <c r="V418" s="173" t="str">
        <f t="shared" si="68"/>
        <v/>
      </c>
      <c r="W418" s="160" t="str">
        <f t="shared" si="69"/>
        <v/>
      </c>
    </row>
    <row r="419" spans="17:23" x14ac:dyDescent="0.25">
      <c r="Q419" s="172" t="str">
        <f t="shared" si="70"/>
        <v/>
      </c>
      <c r="R419" s="157" t="str">
        <f t="shared" si="71"/>
        <v/>
      </c>
      <c r="S419" s="160" t="str">
        <f t="shared" si="65"/>
        <v/>
      </c>
      <c r="T419" s="173" t="str">
        <f t="shared" si="66"/>
        <v/>
      </c>
      <c r="U419" s="173" t="str">
        <f t="shared" si="67"/>
        <v/>
      </c>
      <c r="V419" s="173" t="str">
        <f t="shared" si="68"/>
        <v/>
      </c>
      <c r="W419" s="160" t="str">
        <f t="shared" si="69"/>
        <v/>
      </c>
    </row>
    <row r="420" spans="17:23" x14ac:dyDescent="0.25">
      <c r="Q420" s="172" t="str">
        <f t="shared" si="70"/>
        <v/>
      </c>
      <c r="R420" s="157" t="str">
        <f t="shared" si="71"/>
        <v/>
      </c>
      <c r="S420" s="160" t="str">
        <f t="shared" si="65"/>
        <v/>
      </c>
      <c r="T420" s="173" t="str">
        <f t="shared" si="66"/>
        <v/>
      </c>
      <c r="U420" s="173" t="str">
        <f t="shared" si="67"/>
        <v/>
      </c>
      <c r="V420" s="173" t="str">
        <f t="shared" si="68"/>
        <v/>
      </c>
      <c r="W420" s="160" t="str">
        <f t="shared" si="69"/>
        <v/>
      </c>
    </row>
    <row r="421" spans="17:23" x14ac:dyDescent="0.25">
      <c r="Q421" s="172" t="str">
        <f t="shared" si="70"/>
        <v/>
      </c>
      <c r="R421" s="157" t="str">
        <f t="shared" si="71"/>
        <v/>
      </c>
      <c r="S421" s="160" t="str">
        <f t="shared" si="65"/>
        <v/>
      </c>
      <c r="T421" s="173" t="str">
        <f t="shared" si="66"/>
        <v/>
      </c>
      <c r="U421" s="173" t="str">
        <f t="shared" si="67"/>
        <v/>
      </c>
      <c r="V421" s="173" t="str">
        <f t="shared" si="68"/>
        <v/>
      </c>
      <c r="W421" s="160" t="str">
        <f t="shared" si="69"/>
        <v/>
      </c>
    </row>
    <row r="422" spans="17:23" x14ac:dyDescent="0.25">
      <c r="Q422" s="172" t="str">
        <f t="shared" si="70"/>
        <v/>
      </c>
      <c r="R422" s="157" t="str">
        <f t="shared" si="71"/>
        <v/>
      </c>
      <c r="S422" s="160" t="str">
        <f t="shared" si="65"/>
        <v/>
      </c>
      <c r="T422" s="173" t="str">
        <f t="shared" si="66"/>
        <v/>
      </c>
      <c r="U422" s="173" t="str">
        <f t="shared" si="67"/>
        <v/>
      </c>
      <c r="V422" s="173" t="str">
        <f t="shared" si="68"/>
        <v/>
      </c>
      <c r="W422" s="160" t="str">
        <f t="shared" si="69"/>
        <v/>
      </c>
    </row>
    <row r="423" spans="17:23" x14ac:dyDescent="0.25">
      <c r="Q423" s="172" t="str">
        <f t="shared" si="70"/>
        <v/>
      </c>
      <c r="R423" s="157" t="str">
        <f t="shared" si="71"/>
        <v/>
      </c>
      <c r="S423" s="160" t="str">
        <f t="shared" si="65"/>
        <v/>
      </c>
      <c r="T423" s="173" t="str">
        <f t="shared" si="66"/>
        <v/>
      </c>
      <c r="U423" s="173" t="str">
        <f t="shared" si="67"/>
        <v/>
      </c>
      <c r="V423" s="173" t="str">
        <f t="shared" si="68"/>
        <v/>
      </c>
      <c r="W423" s="160" t="str">
        <f t="shared" si="69"/>
        <v/>
      </c>
    </row>
    <row r="424" spans="17:23" x14ac:dyDescent="0.25">
      <c r="Q424" s="172" t="str">
        <f t="shared" si="70"/>
        <v/>
      </c>
      <c r="R424" s="157" t="str">
        <f t="shared" si="71"/>
        <v/>
      </c>
      <c r="S424" s="160" t="str">
        <f t="shared" si="65"/>
        <v/>
      </c>
      <c r="T424" s="173" t="str">
        <f t="shared" si="66"/>
        <v/>
      </c>
      <c r="U424" s="173" t="str">
        <f t="shared" si="67"/>
        <v/>
      </c>
      <c r="V424" s="173" t="str">
        <f t="shared" si="68"/>
        <v/>
      </c>
      <c r="W424" s="160" t="str">
        <f t="shared" si="69"/>
        <v/>
      </c>
    </row>
    <row r="425" spans="17:23" x14ac:dyDescent="0.25">
      <c r="Q425" s="172" t="str">
        <f t="shared" si="70"/>
        <v/>
      </c>
      <c r="R425" s="157" t="str">
        <f t="shared" si="71"/>
        <v/>
      </c>
      <c r="S425" s="160" t="str">
        <f t="shared" si="65"/>
        <v/>
      </c>
      <c r="T425" s="173" t="str">
        <f t="shared" si="66"/>
        <v/>
      </c>
      <c r="U425" s="173" t="str">
        <f t="shared" si="67"/>
        <v/>
      </c>
      <c r="V425" s="173" t="str">
        <f t="shared" si="68"/>
        <v/>
      </c>
      <c r="W425" s="160" t="str">
        <f t="shared" si="69"/>
        <v/>
      </c>
    </row>
    <row r="426" spans="17:23" x14ac:dyDescent="0.25">
      <c r="Q426" s="172" t="str">
        <f t="shared" si="70"/>
        <v/>
      </c>
      <c r="R426" s="157" t="str">
        <f t="shared" si="71"/>
        <v/>
      </c>
      <c r="S426" s="160" t="str">
        <f t="shared" si="65"/>
        <v/>
      </c>
      <c r="T426" s="173" t="str">
        <f t="shared" si="66"/>
        <v/>
      </c>
      <c r="U426" s="173" t="str">
        <f t="shared" si="67"/>
        <v/>
      </c>
      <c r="V426" s="173" t="str">
        <f t="shared" si="68"/>
        <v/>
      </c>
      <c r="W426" s="160" t="str">
        <f t="shared" si="69"/>
        <v/>
      </c>
    </row>
    <row r="427" spans="17:23" x14ac:dyDescent="0.25">
      <c r="Q427" s="172" t="str">
        <f t="shared" si="70"/>
        <v/>
      </c>
      <c r="R427" s="157" t="str">
        <f t="shared" si="71"/>
        <v/>
      </c>
      <c r="S427" s="160" t="str">
        <f t="shared" si="65"/>
        <v/>
      </c>
      <c r="T427" s="173" t="str">
        <f t="shared" si="66"/>
        <v/>
      </c>
      <c r="U427" s="173" t="str">
        <f t="shared" si="67"/>
        <v/>
      </c>
      <c r="V427" s="173" t="str">
        <f t="shared" si="68"/>
        <v/>
      </c>
      <c r="W427" s="160" t="str">
        <f t="shared" si="69"/>
        <v/>
      </c>
    </row>
    <row r="428" spans="17:23" x14ac:dyDescent="0.25">
      <c r="Q428" s="172" t="str">
        <f t="shared" si="70"/>
        <v/>
      </c>
      <c r="R428" s="157" t="str">
        <f t="shared" si="71"/>
        <v/>
      </c>
      <c r="S428" s="160" t="str">
        <f t="shared" si="65"/>
        <v/>
      </c>
      <c r="T428" s="173" t="str">
        <f t="shared" si="66"/>
        <v/>
      </c>
      <c r="U428" s="173" t="str">
        <f t="shared" si="67"/>
        <v/>
      </c>
      <c r="V428" s="173" t="str">
        <f t="shared" si="68"/>
        <v/>
      </c>
      <c r="W428" s="160" t="str">
        <f t="shared" si="69"/>
        <v/>
      </c>
    </row>
    <row r="429" spans="17:23" x14ac:dyDescent="0.25">
      <c r="Q429" s="172" t="str">
        <f t="shared" si="70"/>
        <v/>
      </c>
      <c r="R429" s="157" t="str">
        <f t="shared" si="71"/>
        <v/>
      </c>
      <c r="S429" s="160" t="str">
        <f t="shared" si="65"/>
        <v/>
      </c>
      <c r="T429" s="173" t="str">
        <f t="shared" si="66"/>
        <v/>
      </c>
      <c r="U429" s="173" t="str">
        <f t="shared" si="67"/>
        <v/>
      </c>
      <c r="V429" s="173" t="str">
        <f t="shared" si="68"/>
        <v/>
      </c>
      <c r="W429" s="160" t="str">
        <f t="shared" si="69"/>
        <v/>
      </c>
    </row>
    <row r="430" spans="17:23" x14ac:dyDescent="0.25">
      <c r="Q430" s="172" t="str">
        <f t="shared" si="70"/>
        <v/>
      </c>
      <c r="R430" s="157" t="str">
        <f t="shared" si="71"/>
        <v/>
      </c>
      <c r="S430" s="160" t="str">
        <f t="shared" si="65"/>
        <v/>
      </c>
      <c r="T430" s="173" t="str">
        <f t="shared" si="66"/>
        <v/>
      </c>
      <c r="U430" s="173" t="str">
        <f t="shared" si="67"/>
        <v/>
      </c>
      <c r="V430" s="173" t="str">
        <f t="shared" si="68"/>
        <v/>
      </c>
      <c r="W430" s="160" t="str">
        <f t="shared" si="69"/>
        <v/>
      </c>
    </row>
    <row r="431" spans="17:23" x14ac:dyDescent="0.25">
      <c r="Q431" s="172" t="str">
        <f t="shared" si="70"/>
        <v/>
      </c>
      <c r="R431" s="157" t="str">
        <f t="shared" si="71"/>
        <v/>
      </c>
      <c r="S431" s="160" t="str">
        <f t="shared" si="65"/>
        <v/>
      </c>
      <c r="T431" s="173" t="str">
        <f t="shared" si="66"/>
        <v/>
      </c>
      <c r="U431" s="173" t="str">
        <f t="shared" si="67"/>
        <v/>
      </c>
      <c r="V431" s="173" t="str">
        <f t="shared" si="68"/>
        <v/>
      </c>
      <c r="W431" s="160" t="str">
        <f t="shared" si="69"/>
        <v/>
      </c>
    </row>
    <row r="432" spans="17:23" x14ac:dyDescent="0.25">
      <c r="Q432" s="172" t="str">
        <f t="shared" si="70"/>
        <v/>
      </c>
      <c r="R432" s="157" t="str">
        <f t="shared" si="71"/>
        <v/>
      </c>
      <c r="S432" s="160" t="str">
        <f t="shared" si="65"/>
        <v/>
      </c>
      <c r="T432" s="173" t="str">
        <f t="shared" si="66"/>
        <v/>
      </c>
      <c r="U432" s="173" t="str">
        <f t="shared" si="67"/>
        <v/>
      </c>
      <c r="V432" s="173" t="str">
        <f t="shared" si="68"/>
        <v/>
      </c>
      <c r="W432" s="160" t="str">
        <f t="shared" si="69"/>
        <v/>
      </c>
    </row>
    <row r="433" spans="17:23" x14ac:dyDescent="0.25">
      <c r="Q433" s="172" t="str">
        <f t="shared" si="70"/>
        <v/>
      </c>
      <c r="R433" s="157" t="str">
        <f t="shared" si="71"/>
        <v/>
      </c>
      <c r="S433" s="160" t="str">
        <f t="shared" si="65"/>
        <v/>
      </c>
      <c r="T433" s="173" t="str">
        <f t="shared" si="66"/>
        <v/>
      </c>
      <c r="U433" s="173" t="str">
        <f t="shared" si="67"/>
        <v/>
      </c>
      <c r="V433" s="173" t="str">
        <f t="shared" si="68"/>
        <v/>
      </c>
      <c r="W433" s="160" t="str">
        <f t="shared" si="69"/>
        <v/>
      </c>
    </row>
    <row r="434" spans="17:23" x14ac:dyDescent="0.25">
      <c r="Q434" s="172" t="str">
        <f t="shared" si="70"/>
        <v/>
      </c>
      <c r="R434" s="157" t="str">
        <f t="shared" si="71"/>
        <v/>
      </c>
      <c r="S434" s="160" t="str">
        <f t="shared" si="65"/>
        <v/>
      </c>
      <c r="T434" s="173" t="str">
        <f t="shared" si="66"/>
        <v/>
      </c>
      <c r="U434" s="173" t="str">
        <f t="shared" si="67"/>
        <v/>
      </c>
      <c r="V434" s="173" t="str">
        <f t="shared" si="68"/>
        <v/>
      </c>
      <c r="W434" s="160" t="str">
        <f t="shared" si="69"/>
        <v/>
      </c>
    </row>
    <row r="435" spans="17:23" x14ac:dyDescent="0.25">
      <c r="Q435" s="172" t="str">
        <f t="shared" si="70"/>
        <v/>
      </c>
      <c r="R435" s="157" t="str">
        <f t="shared" si="71"/>
        <v/>
      </c>
      <c r="S435" s="160" t="str">
        <f t="shared" si="65"/>
        <v/>
      </c>
      <c r="T435" s="173" t="str">
        <f t="shared" si="66"/>
        <v/>
      </c>
      <c r="U435" s="173" t="str">
        <f t="shared" si="67"/>
        <v/>
      </c>
      <c r="V435" s="173" t="str">
        <f t="shared" si="68"/>
        <v/>
      </c>
      <c r="W435" s="160" t="str">
        <f t="shared" si="69"/>
        <v/>
      </c>
    </row>
    <row r="436" spans="17:23" x14ac:dyDescent="0.25">
      <c r="Q436" s="172" t="str">
        <f t="shared" si="70"/>
        <v/>
      </c>
      <c r="R436" s="157" t="str">
        <f t="shared" si="71"/>
        <v/>
      </c>
      <c r="S436" s="160" t="str">
        <f t="shared" si="65"/>
        <v/>
      </c>
      <c r="T436" s="173" t="str">
        <f t="shared" si="66"/>
        <v/>
      </c>
      <c r="U436" s="173" t="str">
        <f t="shared" si="67"/>
        <v/>
      </c>
      <c r="V436" s="173" t="str">
        <f t="shared" si="68"/>
        <v/>
      </c>
      <c r="W436" s="160" t="str">
        <f t="shared" si="69"/>
        <v/>
      </c>
    </row>
    <row r="437" spans="17:23" x14ac:dyDescent="0.25">
      <c r="Q437" s="172" t="str">
        <f t="shared" si="70"/>
        <v/>
      </c>
      <c r="R437" s="157" t="str">
        <f t="shared" si="71"/>
        <v/>
      </c>
      <c r="S437" s="160" t="str">
        <f t="shared" si="65"/>
        <v/>
      </c>
      <c r="T437" s="173" t="str">
        <f t="shared" si="66"/>
        <v/>
      </c>
      <c r="U437" s="173" t="str">
        <f t="shared" si="67"/>
        <v/>
      </c>
      <c r="V437" s="173" t="str">
        <f t="shared" si="68"/>
        <v/>
      </c>
      <c r="W437" s="160" t="str">
        <f t="shared" si="69"/>
        <v/>
      </c>
    </row>
    <row r="438" spans="17:23" x14ac:dyDescent="0.25">
      <c r="Q438" s="172" t="str">
        <f t="shared" si="70"/>
        <v/>
      </c>
      <c r="R438" s="157" t="str">
        <f t="shared" si="71"/>
        <v/>
      </c>
      <c r="S438" s="160" t="str">
        <f t="shared" si="65"/>
        <v/>
      </c>
      <c r="T438" s="173" t="str">
        <f t="shared" si="66"/>
        <v/>
      </c>
      <c r="U438" s="173" t="str">
        <f t="shared" si="67"/>
        <v/>
      </c>
      <c r="V438" s="173" t="str">
        <f t="shared" si="68"/>
        <v/>
      </c>
      <c r="W438" s="160" t="str">
        <f t="shared" si="69"/>
        <v/>
      </c>
    </row>
    <row r="439" spans="17:23" x14ac:dyDescent="0.25">
      <c r="Q439" s="172" t="str">
        <f t="shared" si="70"/>
        <v/>
      </c>
      <c r="R439" s="157" t="str">
        <f t="shared" si="71"/>
        <v/>
      </c>
      <c r="S439" s="160" t="str">
        <f t="shared" si="65"/>
        <v/>
      </c>
      <c r="T439" s="173" t="str">
        <f t="shared" si="66"/>
        <v/>
      </c>
      <c r="U439" s="173" t="str">
        <f t="shared" si="67"/>
        <v/>
      </c>
      <c r="V439" s="173" t="str">
        <f t="shared" si="68"/>
        <v/>
      </c>
      <c r="W439" s="160" t="str">
        <f t="shared" si="69"/>
        <v/>
      </c>
    </row>
    <row r="440" spans="17:23" x14ac:dyDescent="0.25">
      <c r="Q440" s="172" t="str">
        <f t="shared" si="70"/>
        <v/>
      </c>
      <c r="R440" s="157" t="str">
        <f t="shared" si="71"/>
        <v/>
      </c>
      <c r="S440" s="160" t="str">
        <f t="shared" si="65"/>
        <v/>
      </c>
      <c r="T440" s="173" t="str">
        <f t="shared" si="66"/>
        <v/>
      </c>
      <c r="U440" s="173" t="str">
        <f t="shared" si="67"/>
        <v/>
      </c>
      <c r="V440" s="173" t="str">
        <f t="shared" si="68"/>
        <v/>
      </c>
      <c r="W440" s="160" t="str">
        <f t="shared" si="69"/>
        <v/>
      </c>
    </row>
    <row r="441" spans="17:23" x14ac:dyDescent="0.25">
      <c r="Q441" s="172" t="str">
        <f t="shared" si="70"/>
        <v/>
      </c>
      <c r="R441" s="157" t="str">
        <f t="shared" si="71"/>
        <v/>
      </c>
      <c r="S441" s="160" t="str">
        <f t="shared" si="65"/>
        <v/>
      </c>
      <c r="T441" s="173" t="str">
        <f t="shared" si="66"/>
        <v/>
      </c>
      <c r="U441" s="173" t="str">
        <f t="shared" si="67"/>
        <v/>
      </c>
      <c r="V441" s="173" t="str">
        <f t="shared" si="68"/>
        <v/>
      </c>
      <c r="W441" s="160" t="str">
        <f t="shared" si="69"/>
        <v/>
      </c>
    </row>
    <row r="442" spans="17:23" x14ac:dyDescent="0.25">
      <c r="Q442" s="172" t="str">
        <f t="shared" si="70"/>
        <v/>
      </c>
      <c r="R442" s="157" t="str">
        <f t="shared" si="71"/>
        <v/>
      </c>
      <c r="S442" s="160" t="str">
        <f t="shared" si="65"/>
        <v/>
      </c>
      <c r="T442" s="173" t="str">
        <f t="shared" si="66"/>
        <v/>
      </c>
      <c r="U442" s="173" t="str">
        <f t="shared" si="67"/>
        <v/>
      </c>
      <c r="V442" s="173" t="str">
        <f t="shared" si="68"/>
        <v/>
      </c>
      <c r="W442" s="160" t="str">
        <f t="shared" si="69"/>
        <v/>
      </c>
    </row>
    <row r="443" spans="17:23" x14ac:dyDescent="0.25">
      <c r="Q443" s="172" t="str">
        <f t="shared" si="70"/>
        <v/>
      </c>
      <c r="R443" s="157" t="str">
        <f t="shared" si="71"/>
        <v/>
      </c>
      <c r="S443" s="160" t="str">
        <f t="shared" si="65"/>
        <v/>
      </c>
      <c r="T443" s="173" t="str">
        <f t="shared" si="66"/>
        <v/>
      </c>
      <c r="U443" s="173" t="str">
        <f t="shared" si="67"/>
        <v/>
      </c>
      <c r="V443" s="173" t="str">
        <f t="shared" si="68"/>
        <v/>
      </c>
      <c r="W443" s="160" t="str">
        <f t="shared" si="69"/>
        <v/>
      </c>
    </row>
    <row r="444" spans="17:23" x14ac:dyDescent="0.25">
      <c r="Q444" s="172" t="str">
        <f t="shared" si="70"/>
        <v/>
      </c>
      <c r="R444" s="157" t="str">
        <f t="shared" si="71"/>
        <v/>
      </c>
      <c r="S444" s="160" t="str">
        <f t="shared" si="65"/>
        <v/>
      </c>
      <c r="T444" s="173" t="str">
        <f t="shared" si="66"/>
        <v/>
      </c>
      <c r="U444" s="173" t="str">
        <f t="shared" si="67"/>
        <v/>
      </c>
      <c r="V444" s="173" t="str">
        <f t="shared" si="68"/>
        <v/>
      </c>
      <c r="W444" s="160" t="str">
        <f t="shared" si="69"/>
        <v/>
      </c>
    </row>
    <row r="445" spans="17:23" x14ac:dyDescent="0.25">
      <c r="Q445" s="172" t="str">
        <f t="shared" si="70"/>
        <v/>
      </c>
      <c r="R445" s="157" t="str">
        <f t="shared" si="71"/>
        <v/>
      </c>
      <c r="S445" s="160" t="str">
        <f t="shared" si="65"/>
        <v/>
      </c>
      <c r="T445" s="173" t="str">
        <f t="shared" si="66"/>
        <v/>
      </c>
      <c r="U445" s="173" t="str">
        <f t="shared" si="67"/>
        <v/>
      </c>
      <c r="V445" s="173" t="str">
        <f t="shared" si="68"/>
        <v/>
      </c>
      <c r="W445" s="160" t="str">
        <f t="shared" si="69"/>
        <v/>
      </c>
    </row>
    <row r="446" spans="17:23" x14ac:dyDescent="0.25">
      <c r="Q446" s="172" t="str">
        <f t="shared" si="70"/>
        <v/>
      </c>
      <c r="R446" s="157" t="str">
        <f t="shared" si="71"/>
        <v/>
      </c>
      <c r="S446" s="160" t="str">
        <f t="shared" si="65"/>
        <v/>
      </c>
      <c r="T446" s="173" t="str">
        <f t="shared" si="66"/>
        <v/>
      </c>
      <c r="U446" s="173" t="str">
        <f t="shared" si="67"/>
        <v/>
      </c>
      <c r="V446" s="173" t="str">
        <f t="shared" si="68"/>
        <v/>
      </c>
      <c r="W446" s="160" t="str">
        <f t="shared" si="69"/>
        <v/>
      </c>
    </row>
    <row r="447" spans="17:23" x14ac:dyDescent="0.25">
      <c r="Q447" s="172" t="str">
        <f t="shared" si="70"/>
        <v/>
      </c>
      <c r="R447" s="157" t="str">
        <f t="shared" si="71"/>
        <v/>
      </c>
      <c r="S447" s="160" t="str">
        <f t="shared" si="65"/>
        <v/>
      </c>
      <c r="T447" s="173" t="str">
        <f t="shared" si="66"/>
        <v/>
      </c>
      <c r="U447" s="173" t="str">
        <f t="shared" si="67"/>
        <v/>
      </c>
      <c r="V447" s="173" t="str">
        <f t="shared" si="68"/>
        <v/>
      </c>
      <c r="W447" s="160" t="str">
        <f t="shared" si="69"/>
        <v/>
      </c>
    </row>
    <row r="448" spans="17:23" x14ac:dyDescent="0.25">
      <c r="Q448" s="172" t="str">
        <f t="shared" si="70"/>
        <v/>
      </c>
      <c r="R448" s="157" t="str">
        <f t="shared" si="71"/>
        <v/>
      </c>
      <c r="S448" s="160" t="str">
        <f t="shared" si="65"/>
        <v/>
      </c>
      <c r="T448" s="173" t="str">
        <f t="shared" si="66"/>
        <v/>
      </c>
      <c r="U448" s="173" t="str">
        <f t="shared" si="67"/>
        <v/>
      </c>
      <c r="V448" s="173" t="str">
        <f t="shared" si="68"/>
        <v/>
      </c>
      <c r="W448" s="160" t="str">
        <f t="shared" si="69"/>
        <v/>
      </c>
    </row>
    <row r="449" spans="17:23" x14ac:dyDescent="0.25">
      <c r="Q449" s="172" t="str">
        <f t="shared" si="70"/>
        <v/>
      </c>
      <c r="R449" s="157" t="str">
        <f t="shared" si="71"/>
        <v/>
      </c>
      <c r="S449" s="160" t="str">
        <f t="shared" si="65"/>
        <v/>
      </c>
      <c r="T449" s="173" t="str">
        <f t="shared" si="66"/>
        <v/>
      </c>
      <c r="U449" s="173" t="str">
        <f t="shared" si="67"/>
        <v/>
      </c>
      <c r="V449" s="173" t="str">
        <f t="shared" si="68"/>
        <v/>
      </c>
      <c r="W449" s="160" t="str">
        <f t="shared" si="69"/>
        <v/>
      </c>
    </row>
    <row r="450" spans="17:23" x14ac:dyDescent="0.25">
      <c r="Q450" s="172" t="str">
        <f t="shared" si="70"/>
        <v/>
      </c>
      <c r="R450" s="157" t="str">
        <f t="shared" si="71"/>
        <v/>
      </c>
      <c r="S450" s="160" t="str">
        <f t="shared" si="65"/>
        <v/>
      </c>
      <c r="T450" s="173" t="str">
        <f t="shared" si="66"/>
        <v/>
      </c>
      <c r="U450" s="173" t="str">
        <f t="shared" si="67"/>
        <v/>
      </c>
      <c r="V450" s="173" t="str">
        <f t="shared" si="68"/>
        <v/>
      </c>
      <c r="W450" s="160" t="str">
        <f t="shared" si="69"/>
        <v/>
      </c>
    </row>
    <row r="451" spans="17:23" x14ac:dyDescent="0.25">
      <c r="Q451" s="172" t="str">
        <f t="shared" si="70"/>
        <v/>
      </c>
      <c r="R451" s="157" t="str">
        <f t="shared" si="71"/>
        <v/>
      </c>
      <c r="S451" s="160" t="str">
        <f t="shared" si="65"/>
        <v/>
      </c>
      <c r="T451" s="173" t="str">
        <f t="shared" si="66"/>
        <v/>
      </c>
      <c r="U451" s="173" t="str">
        <f t="shared" si="67"/>
        <v/>
      </c>
      <c r="V451" s="173" t="str">
        <f t="shared" si="68"/>
        <v/>
      </c>
      <c r="W451" s="160" t="str">
        <f t="shared" si="69"/>
        <v/>
      </c>
    </row>
    <row r="452" spans="17:23" x14ac:dyDescent="0.25">
      <c r="Q452" s="172" t="str">
        <f t="shared" si="70"/>
        <v/>
      </c>
      <c r="R452" s="157" t="str">
        <f t="shared" si="71"/>
        <v/>
      </c>
      <c r="S452" s="160" t="str">
        <f t="shared" si="65"/>
        <v/>
      </c>
      <c r="T452" s="173" t="str">
        <f t="shared" si="66"/>
        <v/>
      </c>
      <c r="U452" s="173" t="str">
        <f t="shared" si="67"/>
        <v/>
      </c>
      <c r="V452" s="173" t="str">
        <f t="shared" si="68"/>
        <v/>
      </c>
      <c r="W452" s="160" t="str">
        <f t="shared" si="69"/>
        <v/>
      </c>
    </row>
    <row r="453" spans="17:23" x14ac:dyDescent="0.25">
      <c r="Q453" s="172" t="str">
        <f t="shared" si="70"/>
        <v/>
      </c>
      <c r="R453" s="157" t="str">
        <f t="shared" si="71"/>
        <v/>
      </c>
      <c r="S453" s="160" t="str">
        <f t="shared" si="65"/>
        <v/>
      </c>
      <c r="T453" s="173" t="str">
        <f t="shared" si="66"/>
        <v/>
      </c>
      <c r="U453" s="173" t="str">
        <f t="shared" si="67"/>
        <v/>
      </c>
      <c r="V453" s="173" t="str">
        <f t="shared" si="68"/>
        <v/>
      </c>
      <c r="W453" s="160" t="str">
        <f t="shared" si="69"/>
        <v/>
      </c>
    </row>
    <row r="454" spans="17:23" x14ac:dyDescent="0.25">
      <c r="Q454" s="172" t="str">
        <f t="shared" si="70"/>
        <v/>
      </c>
      <c r="R454" s="157" t="str">
        <f t="shared" si="71"/>
        <v/>
      </c>
      <c r="S454" s="160" t="str">
        <f t="shared" si="65"/>
        <v/>
      </c>
      <c r="T454" s="173" t="str">
        <f t="shared" si="66"/>
        <v/>
      </c>
      <c r="U454" s="173" t="str">
        <f t="shared" si="67"/>
        <v/>
      </c>
      <c r="V454" s="173" t="str">
        <f t="shared" si="68"/>
        <v/>
      </c>
      <c r="W454" s="160" t="str">
        <f t="shared" si="69"/>
        <v/>
      </c>
    </row>
    <row r="455" spans="17:23" x14ac:dyDescent="0.25">
      <c r="Q455" s="172" t="str">
        <f t="shared" si="70"/>
        <v/>
      </c>
      <c r="R455" s="157" t="str">
        <f t="shared" si="71"/>
        <v/>
      </c>
      <c r="S455" s="160" t="str">
        <f t="shared" si="65"/>
        <v/>
      </c>
      <c r="T455" s="173" t="str">
        <f t="shared" si="66"/>
        <v/>
      </c>
      <c r="U455" s="173" t="str">
        <f t="shared" si="67"/>
        <v/>
      </c>
      <c r="V455" s="173" t="str">
        <f t="shared" si="68"/>
        <v/>
      </c>
      <c r="W455" s="160" t="str">
        <f t="shared" si="69"/>
        <v/>
      </c>
    </row>
    <row r="456" spans="17:23" x14ac:dyDescent="0.25">
      <c r="Q456" s="172" t="str">
        <f t="shared" si="70"/>
        <v/>
      </c>
      <c r="R456" s="157" t="str">
        <f t="shared" si="71"/>
        <v/>
      </c>
      <c r="S456" s="160" t="str">
        <f t="shared" si="65"/>
        <v/>
      </c>
      <c r="T456" s="173" t="str">
        <f t="shared" si="66"/>
        <v/>
      </c>
      <c r="U456" s="173" t="str">
        <f t="shared" si="67"/>
        <v/>
      </c>
      <c r="V456" s="173" t="str">
        <f t="shared" si="68"/>
        <v/>
      </c>
      <c r="W456" s="160" t="str">
        <f t="shared" si="69"/>
        <v/>
      </c>
    </row>
    <row r="457" spans="17:23" x14ac:dyDescent="0.25">
      <c r="Q457" s="172" t="str">
        <f t="shared" si="70"/>
        <v/>
      </c>
      <c r="R457" s="157" t="str">
        <f t="shared" si="71"/>
        <v/>
      </c>
      <c r="S457" s="160" t="str">
        <f t="shared" si="65"/>
        <v/>
      </c>
      <c r="T457" s="173" t="str">
        <f t="shared" si="66"/>
        <v/>
      </c>
      <c r="U457" s="173" t="str">
        <f t="shared" si="67"/>
        <v/>
      </c>
      <c r="V457" s="173" t="str">
        <f t="shared" si="68"/>
        <v/>
      </c>
      <c r="W457" s="160" t="str">
        <f t="shared" si="69"/>
        <v/>
      </c>
    </row>
    <row r="458" spans="17:23" x14ac:dyDescent="0.25">
      <c r="Q458" s="172" t="str">
        <f t="shared" si="70"/>
        <v/>
      </c>
      <c r="R458" s="157" t="str">
        <f t="shared" si="71"/>
        <v/>
      </c>
      <c r="S458" s="160" t="str">
        <f t="shared" si="65"/>
        <v/>
      </c>
      <c r="T458" s="173" t="str">
        <f t="shared" si="66"/>
        <v/>
      </c>
      <c r="U458" s="173" t="str">
        <f t="shared" si="67"/>
        <v/>
      </c>
      <c r="V458" s="173" t="str">
        <f t="shared" si="68"/>
        <v/>
      </c>
      <c r="W458" s="160" t="str">
        <f t="shared" si="69"/>
        <v/>
      </c>
    </row>
    <row r="459" spans="17:23" x14ac:dyDescent="0.25">
      <c r="Q459" s="172" t="str">
        <f t="shared" si="70"/>
        <v/>
      </c>
      <c r="R459" s="157" t="str">
        <f t="shared" si="71"/>
        <v/>
      </c>
      <c r="S459" s="160" t="str">
        <f t="shared" si="65"/>
        <v/>
      </c>
      <c r="T459" s="173" t="str">
        <f t="shared" si="66"/>
        <v/>
      </c>
      <c r="U459" s="173" t="str">
        <f t="shared" si="67"/>
        <v/>
      </c>
      <c r="V459" s="173" t="str">
        <f t="shared" si="68"/>
        <v/>
      </c>
      <c r="W459" s="160" t="str">
        <f t="shared" si="69"/>
        <v/>
      </c>
    </row>
    <row r="460" spans="17:23" x14ac:dyDescent="0.25">
      <c r="Q460" s="172" t="str">
        <f t="shared" si="70"/>
        <v/>
      </c>
      <c r="R460" s="157" t="str">
        <f t="shared" si="71"/>
        <v/>
      </c>
      <c r="S460" s="160" t="str">
        <f t="shared" si="65"/>
        <v/>
      </c>
      <c r="T460" s="173" t="str">
        <f t="shared" si="66"/>
        <v/>
      </c>
      <c r="U460" s="173" t="str">
        <f t="shared" si="67"/>
        <v/>
      </c>
      <c r="V460" s="173" t="str">
        <f t="shared" si="68"/>
        <v/>
      </c>
      <c r="W460" s="160" t="str">
        <f t="shared" si="69"/>
        <v/>
      </c>
    </row>
    <row r="461" spans="17:23" x14ac:dyDescent="0.25">
      <c r="Q461" s="172" t="str">
        <f t="shared" si="70"/>
        <v/>
      </c>
      <c r="R461" s="157" t="str">
        <f t="shared" si="71"/>
        <v/>
      </c>
      <c r="S461" s="160" t="str">
        <f t="shared" si="65"/>
        <v/>
      </c>
      <c r="T461" s="173" t="str">
        <f t="shared" si="66"/>
        <v/>
      </c>
      <c r="U461" s="173" t="str">
        <f t="shared" si="67"/>
        <v/>
      </c>
      <c r="V461" s="173" t="str">
        <f t="shared" si="68"/>
        <v/>
      </c>
      <c r="W461" s="160" t="str">
        <f t="shared" si="69"/>
        <v/>
      </c>
    </row>
    <row r="462" spans="17:23" x14ac:dyDescent="0.25">
      <c r="Q462" s="172" t="str">
        <f t="shared" si="70"/>
        <v/>
      </c>
      <c r="R462" s="157" t="str">
        <f t="shared" si="71"/>
        <v/>
      </c>
      <c r="S462" s="160" t="str">
        <f t="shared" ref="S462:S506" si="72">IF(R462="","",W461)</f>
        <v/>
      </c>
      <c r="T462" s="173" t="str">
        <f t="shared" ref="T462:T506" si="73">IF(R462="","",IPMT($AE$11/12,R462,$AE$7,-$AE$8,$AE$9,0))</f>
        <v/>
      </c>
      <c r="U462" s="173" t="str">
        <f t="shared" ref="U462:U506" si="74">IF(R462="","",PPMT($AE$11/12,R462,$AE$7,-$AE$8,$AE$9,0))</f>
        <v/>
      </c>
      <c r="V462" s="173" t="str">
        <f t="shared" si="68"/>
        <v/>
      </c>
      <c r="W462" s="160" t="str">
        <f t="shared" si="69"/>
        <v/>
      </c>
    </row>
    <row r="463" spans="17:23" x14ac:dyDescent="0.25">
      <c r="Q463" s="172" t="str">
        <f t="shared" si="70"/>
        <v/>
      </c>
      <c r="R463" s="157" t="str">
        <f t="shared" si="71"/>
        <v/>
      </c>
      <c r="S463" s="160" t="str">
        <f t="shared" si="72"/>
        <v/>
      </c>
      <c r="T463" s="173" t="str">
        <f t="shared" si="73"/>
        <v/>
      </c>
      <c r="U463" s="173" t="str">
        <f t="shared" si="74"/>
        <v/>
      </c>
      <c r="V463" s="173" t="str">
        <f t="shared" si="68"/>
        <v/>
      </c>
      <c r="W463" s="160" t="str">
        <f t="shared" si="69"/>
        <v/>
      </c>
    </row>
    <row r="464" spans="17:23" x14ac:dyDescent="0.25">
      <c r="Q464" s="172" t="str">
        <f t="shared" si="70"/>
        <v/>
      </c>
      <c r="R464" s="157" t="str">
        <f t="shared" si="71"/>
        <v/>
      </c>
      <c r="S464" s="160" t="str">
        <f t="shared" si="72"/>
        <v/>
      </c>
      <c r="T464" s="173" t="str">
        <f t="shared" si="73"/>
        <v/>
      </c>
      <c r="U464" s="173" t="str">
        <f t="shared" si="74"/>
        <v/>
      </c>
      <c r="V464" s="173" t="str">
        <f t="shared" si="68"/>
        <v/>
      </c>
      <c r="W464" s="160" t="str">
        <f t="shared" si="69"/>
        <v/>
      </c>
    </row>
    <row r="465" spans="17:23" x14ac:dyDescent="0.25">
      <c r="Q465" s="172" t="str">
        <f t="shared" si="70"/>
        <v/>
      </c>
      <c r="R465" s="157" t="str">
        <f t="shared" si="71"/>
        <v/>
      </c>
      <c r="S465" s="160" t="str">
        <f t="shared" si="72"/>
        <v/>
      </c>
      <c r="T465" s="173" t="str">
        <f t="shared" si="73"/>
        <v/>
      </c>
      <c r="U465" s="173" t="str">
        <f t="shared" si="74"/>
        <v/>
      </c>
      <c r="V465" s="173" t="str">
        <f t="shared" si="68"/>
        <v/>
      </c>
      <c r="W465" s="160" t="str">
        <f t="shared" si="69"/>
        <v/>
      </c>
    </row>
    <row r="466" spans="17:23" x14ac:dyDescent="0.25">
      <c r="Q466" s="172" t="str">
        <f t="shared" si="70"/>
        <v/>
      </c>
      <c r="R466" s="157" t="str">
        <f t="shared" si="71"/>
        <v/>
      </c>
      <c r="S466" s="160" t="str">
        <f t="shared" si="72"/>
        <v/>
      </c>
      <c r="T466" s="173" t="str">
        <f t="shared" si="73"/>
        <v/>
      </c>
      <c r="U466" s="173" t="str">
        <f t="shared" si="74"/>
        <v/>
      </c>
      <c r="V466" s="173" t="str">
        <f t="shared" si="68"/>
        <v/>
      </c>
      <c r="W466" s="160" t="str">
        <f t="shared" si="69"/>
        <v/>
      </c>
    </row>
    <row r="467" spans="17:23" x14ac:dyDescent="0.25">
      <c r="Q467" s="172" t="str">
        <f t="shared" si="70"/>
        <v/>
      </c>
      <c r="R467" s="157" t="str">
        <f t="shared" si="71"/>
        <v/>
      </c>
      <c r="S467" s="160" t="str">
        <f t="shared" si="72"/>
        <v/>
      </c>
      <c r="T467" s="173" t="str">
        <f t="shared" si="73"/>
        <v/>
      </c>
      <c r="U467" s="173" t="str">
        <f t="shared" si="74"/>
        <v/>
      </c>
      <c r="V467" s="173" t="str">
        <f t="shared" si="68"/>
        <v/>
      </c>
      <c r="W467" s="160" t="str">
        <f t="shared" si="69"/>
        <v/>
      </c>
    </row>
    <row r="468" spans="17:23" x14ac:dyDescent="0.25">
      <c r="Q468" s="172" t="str">
        <f t="shared" si="70"/>
        <v/>
      </c>
      <c r="R468" s="157" t="str">
        <f t="shared" si="71"/>
        <v/>
      </c>
      <c r="S468" s="160" t="str">
        <f t="shared" si="72"/>
        <v/>
      </c>
      <c r="T468" s="173" t="str">
        <f t="shared" si="73"/>
        <v/>
      </c>
      <c r="U468" s="173" t="str">
        <f t="shared" si="74"/>
        <v/>
      </c>
      <c r="V468" s="173" t="str">
        <f t="shared" si="68"/>
        <v/>
      </c>
      <c r="W468" s="160" t="str">
        <f t="shared" si="69"/>
        <v/>
      </c>
    </row>
    <row r="469" spans="17:23" x14ac:dyDescent="0.25">
      <c r="Q469" s="172" t="str">
        <f t="shared" si="70"/>
        <v/>
      </c>
      <c r="R469" s="157" t="str">
        <f t="shared" si="71"/>
        <v/>
      </c>
      <c r="S469" s="160" t="str">
        <f t="shared" si="72"/>
        <v/>
      </c>
      <c r="T469" s="173" t="str">
        <f t="shared" si="73"/>
        <v/>
      </c>
      <c r="U469" s="173" t="str">
        <f t="shared" si="74"/>
        <v/>
      </c>
      <c r="V469" s="173" t="str">
        <f t="shared" si="68"/>
        <v/>
      </c>
      <c r="W469" s="160" t="str">
        <f t="shared" si="69"/>
        <v/>
      </c>
    </row>
    <row r="470" spans="17:23" x14ac:dyDescent="0.25">
      <c r="Q470" s="172" t="str">
        <f t="shared" si="70"/>
        <v/>
      </c>
      <c r="R470" s="157" t="str">
        <f t="shared" si="71"/>
        <v/>
      </c>
      <c r="S470" s="160" t="str">
        <f t="shared" si="72"/>
        <v/>
      </c>
      <c r="T470" s="173" t="str">
        <f t="shared" si="73"/>
        <v/>
      </c>
      <c r="U470" s="173" t="str">
        <f t="shared" si="74"/>
        <v/>
      </c>
      <c r="V470" s="173" t="str">
        <f t="shared" ref="V470:V506" si="75">IF(R470="","",SUM(T470:U470))</f>
        <v/>
      </c>
      <c r="W470" s="160" t="str">
        <f t="shared" ref="W470:W506" si="76">IF(R470="","",SUM(S470)-SUM(U470))</f>
        <v/>
      </c>
    </row>
    <row r="471" spans="17:23" x14ac:dyDescent="0.25">
      <c r="Q471" s="172" t="str">
        <f t="shared" ref="Q471:Q506" si="77">IF(R471="","",EDATE(Q470,1))</f>
        <v/>
      </c>
      <c r="R471" s="157" t="str">
        <f t="shared" ref="R471:R506" si="78">IF(R470="","",IF(SUM(R470)+1&lt;=$E$7,SUM(R470)+1,""))</f>
        <v/>
      </c>
      <c r="S471" s="160" t="str">
        <f t="shared" si="72"/>
        <v/>
      </c>
      <c r="T471" s="173" t="str">
        <f t="shared" si="73"/>
        <v/>
      </c>
      <c r="U471" s="173" t="str">
        <f t="shared" si="74"/>
        <v/>
      </c>
      <c r="V471" s="173" t="str">
        <f t="shared" si="75"/>
        <v/>
      </c>
      <c r="W471" s="160" t="str">
        <f t="shared" si="76"/>
        <v/>
      </c>
    </row>
    <row r="472" spans="17:23" x14ac:dyDescent="0.25">
      <c r="Q472" s="172" t="str">
        <f t="shared" si="77"/>
        <v/>
      </c>
      <c r="R472" s="157" t="str">
        <f t="shared" si="78"/>
        <v/>
      </c>
      <c r="S472" s="160" t="str">
        <f t="shared" si="72"/>
        <v/>
      </c>
      <c r="T472" s="173" t="str">
        <f t="shared" si="73"/>
        <v/>
      </c>
      <c r="U472" s="173" t="str">
        <f t="shared" si="74"/>
        <v/>
      </c>
      <c r="V472" s="173" t="str">
        <f t="shared" si="75"/>
        <v/>
      </c>
      <c r="W472" s="160" t="str">
        <f t="shared" si="76"/>
        <v/>
      </c>
    </row>
    <row r="473" spans="17:23" x14ac:dyDescent="0.25">
      <c r="Q473" s="172" t="str">
        <f t="shared" si="77"/>
        <v/>
      </c>
      <c r="R473" s="157" t="str">
        <f t="shared" si="78"/>
        <v/>
      </c>
      <c r="S473" s="160" t="str">
        <f t="shared" si="72"/>
        <v/>
      </c>
      <c r="T473" s="173" t="str">
        <f t="shared" si="73"/>
        <v/>
      </c>
      <c r="U473" s="173" t="str">
        <f t="shared" si="74"/>
        <v/>
      </c>
      <c r="V473" s="173" t="str">
        <f t="shared" si="75"/>
        <v/>
      </c>
      <c r="W473" s="160" t="str">
        <f t="shared" si="76"/>
        <v/>
      </c>
    </row>
    <row r="474" spans="17:23" x14ac:dyDescent="0.25">
      <c r="Q474" s="172" t="str">
        <f t="shared" si="77"/>
        <v/>
      </c>
      <c r="R474" s="157" t="str">
        <f t="shared" si="78"/>
        <v/>
      </c>
      <c r="S474" s="160" t="str">
        <f t="shared" si="72"/>
        <v/>
      </c>
      <c r="T474" s="173" t="str">
        <f t="shared" si="73"/>
        <v/>
      </c>
      <c r="U474" s="173" t="str">
        <f t="shared" si="74"/>
        <v/>
      </c>
      <c r="V474" s="173" t="str">
        <f t="shared" si="75"/>
        <v/>
      </c>
      <c r="W474" s="160" t="str">
        <f t="shared" si="76"/>
        <v/>
      </c>
    </row>
    <row r="475" spans="17:23" x14ac:dyDescent="0.25">
      <c r="Q475" s="172" t="str">
        <f t="shared" si="77"/>
        <v/>
      </c>
      <c r="R475" s="157" t="str">
        <f t="shared" si="78"/>
        <v/>
      </c>
      <c r="S475" s="160" t="str">
        <f t="shared" si="72"/>
        <v/>
      </c>
      <c r="T475" s="173" t="str">
        <f t="shared" si="73"/>
        <v/>
      </c>
      <c r="U475" s="173" t="str">
        <f t="shared" si="74"/>
        <v/>
      </c>
      <c r="V475" s="173" t="str">
        <f t="shared" si="75"/>
        <v/>
      </c>
      <c r="W475" s="160" t="str">
        <f t="shared" si="76"/>
        <v/>
      </c>
    </row>
    <row r="476" spans="17:23" x14ac:dyDescent="0.25">
      <c r="Q476" s="172" t="str">
        <f t="shared" si="77"/>
        <v/>
      </c>
      <c r="R476" s="157" t="str">
        <f t="shared" si="78"/>
        <v/>
      </c>
      <c r="S476" s="160" t="str">
        <f t="shared" si="72"/>
        <v/>
      </c>
      <c r="T476" s="173" t="str">
        <f t="shared" si="73"/>
        <v/>
      </c>
      <c r="U476" s="173" t="str">
        <f t="shared" si="74"/>
        <v/>
      </c>
      <c r="V476" s="173" t="str">
        <f t="shared" si="75"/>
        <v/>
      </c>
      <c r="W476" s="160" t="str">
        <f t="shared" si="76"/>
        <v/>
      </c>
    </row>
    <row r="477" spans="17:23" x14ac:dyDescent="0.25">
      <c r="Q477" s="172" t="str">
        <f t="shared" si="77"/>
        <v/>
      </c>
      <c r="R477" s="157" t="str">
        <f t="shared" si="78"/>
        <v/>
      </c>
      <c r="S477" s="160" t="str">
        <f t="shared" si="72"/>
        <v/>
      </c>
      <c r="T477" s="173" t="str">
        <f t="shared" si="73"/>
        <v/>
      </c>
      <c r="U477" s="173" t="str">
        <f t="shared" si="74"/>
        <v/>
      </c>
      <c r="V477" s="173" t="str">
        <f t="shared" si="75"/>
        <v/>
      </c>
      <c r="W477" s="160" t="str">
        <f t="shared" si="76"/>
        <v/>
      </c>
    </row>
    <row r="478" spans="17:23" x14ac:dyDescent="0.25">
      <c r="Q478" s="172" t="str">
        <f t="shared" si="77"/>
        <v/>
      </c>
      <c r="R478" s="157" t="str">
        <f t="shared" si="78"/>
        <v/>
      </c>
      <c r="S478" s="160" t="str">
        <f t="shared" si="72"/>
        <v/>
      </c>
      <c r="T478" s="173" t="str">
        <f t="shared" si="73"/>
        <v/>
      </c>
      <c r="U478" s="173" t="str">
        <f t="shared" si="74"/>
        <v/>
      </c>
      <c r="V478" s="173" t="str">
        <f t="shared" si="75"/>
        <v/>
      </c>
      <c r="W478" s="160" t="str">
        <f t="shared" si="76"/>
        <v/>
      </c>
    </row>
    <row r="479" spans="17:23" x14ac:dyDescent="0.25">
      <c r="Q479" s="172" t="str">
        <f t="shared" si="77"/>
        <v/>
      </c>
      <c r="R479" s="157" t="str">
        <f t="shared" si="78"/>
        <v/>
      </c>
      <c r="S479" s="160" t="str">
        <f t="shared" si="72"/>
        <v/>
      </c>
      <c r="T479" s="173" t="str">
        <f t="shared" si="73"/>
        <v/>
      </c>
      <c r="U479" s="173" t="str">
        <f t="shared" si="74"/>
        <v/>
      </c>
      <c r="V479" s="173" t="str">
        <f t="shared" si="75"/>
        <v/>
      </c>
      <c r="W479" s="160" t="str">
        <f t="shared" si="76"/>
        <v/>
      </c>
    </row>
    <row r="480" spans="17:23" x14ac:dyDescent="0.25">
      <c r="Q480" s="172" t="str">
        <f t="shared" si="77"/>
        <v/>
      </c>
      <c r="R480" s="157" t="str">
        <f t="shared" si="78"/>
        <v/>
      </c>
      <c r="S480" s="160" t="str">
        <f t="shared" si="72"/>
        <v/>
      </c>
      <c r="T480" s="173" t="str">
        <f t="shared" si="73"/>
        <v/>
      </c>
      <c r="U480" s="173" t="str">
        <f t="shared" si="74"/>
        <v/>
      </c>
      <c r="V480" s="173" t="str">
        <f t="shared" si="75"/>
        <v/>
      </c>
      <c r="W480" s="160" t="str">
        <f t="shared" si="76"/>
        <v/>
      </c>
    </row>
    <row r="481" spans="17:23" x14ac:dyDescent="0.25">
      <c r="Q481" s="172" t="str">
        <f t="shared" si="77"/>
        <v/>
      </c>
      <c r="R481" s="157" t="str">
        <f t="shared" si="78"/>
        <v/>
      </c>
      <c r="S481" s="160" t="str">
        <f t="shared" si="72"/>
        <v/>
      </c>
      <c r="T481" s="173" t="str">
        <f t="shared" si="73"/>
        <v/>
      </c>
      <c r="U481" s="173" t="str">
        <f t="shared" si="74"/>
        <v/>
      </c>
      <c r="V481" s="173" t="str">
        <f t="shared" si="75"/>
        <v/>
      </c>
      <c r="W481" s="160" t="str">
        <f t="shared" si="76"/>
        <v/>
      </c>
    </row>
    <row r="482" spans="17:23" x14ac:dyDescent="0.25">
      <c r="Q482" s="172" t="str">
        <f t="shared" si="77"/>
        <v/>
      </c>
      <c r="R482" s="157" t="str">
        <f t="shared" si="78"/>
        <v/>
      </c>
      <c r="S482" s="160" t="str">
        <f t="shared" si="72"/>
        <v/>
      </c>
      <c r="T482" s="173" t="str">
        <f t="shared" si="73"/>
        <v/>
      </c>
      <c r="U482" s="173" t="str">
        <f t="shared" si="74"/>
        <v/>
      </c>
      <c r="V482" s="173" t="str">
        <f t="shared" si="75"/>
        <v/>
      </c>
      <c r="W482" s="160" t="str">
        <f t="shared" si="76"/>
        <v/>
      </c>
    </row>
    <row r="483" spans="17:23" x14ac:dyDescent="0.25">
      <c r="Q483" s="172" t="str">
        <f t="shared" si="77"/>
        <v/>
      </c>
      <c r="R483" s="157" t="str">
        <f t="shared" si="78"/>
        <v/>
      </c>
      <c r="S483" s="160" t="str">
        <f t="shared" si="72"/>
        <v/>
      </c>
      <c r="T483" s="173" t="str">
        <f t="shared" si="73"/>
        <v/>
      </c>
      <c r="U483" s="173" t="str">
        <f t="shared" si="74"/>
        <v/>
      </c>
      <c r="V483" s="173" t="str">
        <f t="shared" si="75"/>
        <v/>
      </c>
      <c r="W483" s="160" t="str">
        <f t="shared" si="76"/>
        <v/>
      </c>
    </row>
    <row r="484" spans="17:23" x14ac:dyDescent="0.25">
      <c r="Q484" s="172" t="str">
        <f t="shared" si="77"/>
        <v/>
      </c>
      <c r="R484" s="157" t="str">
        <f t="shared" si="78"/>
        <v/>
      </c>
      <c r="S484" s="160" t="str">
        <f t="shared" si="72"/>
        <v/>
      </c>
      <c r="T484" s="173" t="str">
        <f t="shared" si="73"/>
        <v/>
      </c>
      <c r="U484" s="173" t="str">
        <f t="shared" si="74"/>
        <v/>
      </c>
      <c r="V484" s="173" t="str">
        <f t="shared" si="75"/>
        <v/>
      </c>
      <c r="W484" s="160" t="str">
        <f t="shared" si="76"/>
        <v/>
      </c>
    </row>
    <row r="485" spans="17:23" x14ac:dyDescent="0.25">
      <c r="Q485" s="172" t="str">
        <f t="shared" si="77"/>
        <v/>
      </c>
      <c r="R485" s="157" t="str">
        <f t="shared" si="78"/>
        <v/>
      </c>
      <c r="S485" s="160" t="str">
        <f t="shared" si="72"/>
        <v/>
      </c>
      <c r="T485" s="173" t="str">
        <f t="shared" si="73"/>
        <v/>
      </c>
      <c r="U485" s="173" t="str">
        <f t="shared" si="74"/>
        <v/>
      </c>
      <c r="V485" s="173" t="str">
        <f t="shared" si="75"/>
        <v/>
      </c>
      <c r="W485" s="160" t="str">
        <f t="shared" si="76"/>
        <v/>
      </c>
    </row>
    <row r="486" spans="17:23" x14ac:dyDescent="0.25">
      <c r="Q486" s="172" t="str">
        <f t="shared" si="77"/>
        <v/>
      </c>
      <c r="R486" s="157" t="str">
        <f t="shared" si="78"/>
        <v/>
      </c>
      <c r="S486" s="160" t="str">
        <f t="shared" si="72"/>
        <v/>
      </c>
      <c r="T486" s="173" t="str">
        <f t="shared" si="73"/>
        <v/>
      </c>
      <c r="U486" s="173" t="str">
        <f t="shared" si="74"/>
        <v/>
      </c>
      <c r="V486" s="173" t="str">
        <f t="shared" si="75"/>
        <v/>
      </c>
      <c r="W486" s="160" t="str">
        <f t="shared" si="76"/>
        <v/>
      </c>
    </row>
    <row r="487" spans="17:23" x14ac:dyDescent="0.25">
      <c r="Q487" s="172" t="str">
        <f t="shared" si="77"/>
        <v/>
      </c>
      <c r="R487" s="157" t="str">
        <f t="shared" si="78"/>
        <v/>
      </c>
      <c r="S487" s="160" t="str">
        <f t="shared" si="72"/>
        <v/>
      </c>
      <c r="T487" s="173" t="str">
        <f t="shared" si="73"/>
        <v/>
      </c>
      <c r="U487" s="173" t="str">
        <f t="shared" si="74"/>
        <v/>
      </c>
      <c r="V487" s="173" t="str">
        <f t="shared" si="75"/>
        <v/>
      </c>
      <c r="W487" s="160" t="str">
        <f t="shared" si="76"/>
        <v/>
      </c>
    </row>
    <row r="488" spans="17:23" x14ac:dyDescent="0.25">
      <c r="Q488" s="172" t="str">
        <f t="shared" si="77"/>
        <v/>
      </c>
      <c r="R488" s="157" t="str">
        <f t="shared" si="78"/>
        <v/>
      </c>
      <c r="S488" s="160" t="str">
        <f t="shared" si="72"/>
        <v/>
      </c>
      <c r="T488" s="173" t="str">
        <f t="shared" si="73"/>
        <v/>
      </c>
      <c r="U488" s="173" t="str">
        <f t="shared" si="74"/>
        <v/>
      </c>
      <c r="V488" s="173" t="str">
        <f t="shared" si="75"/>
        <v/>
      </c>
      <c r="W488" s="160" t="str">
        <f t="shared" si="76"/>
        <v/>
      </c>
    </row>
    <row r="489" spans="17:23" x14ac:dyDescent="0.25">
      <c r="Q489" s="172" t="str">
        <f t="shared" si="77"/>
        <v/>
      </c>
      <c r="R489" s="157" t="str">
        <f t="shared" si="78"/>
        <v/>
      </c>
      <c r="S489" s="160" t="str">
        <f t="shared" si="72"/>
        <v/>
      </c>
      <c r="T489" s="173" t="str">
        <f t="shared" si="73"/>
        <v/>
      </c>
      <c r="U489" s="173" t="str">
        <f t="shared" si="74"/>
        <v/>
      </c>
      <c r="V489" s="173" t="str">
        <f t="shared" si="75"/>
        <v/>
      </c>
      <c r="W489" s="160" t="str">
        <f t="shared" si="76"/>
        <v/>
      </c>
    </row>
    <row r="490" spans="17:23" x14ac:dyDescent="0.25">
      <c r="Q490" s="172" t="str">
        <f t="shared" si="77"/>
        <v/>
      </c>
      <c r="R490" s="157" t="str">
        <f t="shared" si="78"/>
        <v/>
      </c>
      <c r="S490" s="160" t="str">
        <f t="shared" si="72"/>
        <v/>
      </c>
      <c r="T490" s="173" t="str">
        <f t="shared" si="73"/>
        <v/>
      </c>
      <c r="U490" s="173" t="str">
        <f t="shared" si="74"/>
        <v/>
      </c>
      <c r="V490" s="173" t="str">
        <f t="shared" si="75"/>
        <v/>
      </c>
      <c r="W490" s="160" t="str">
        <f t="shared" si="76"/>
        <v/>
      </c>
    </row>
    <row r="491" spans="17:23" x14ac:dyDescent="0.25">
      <c r="Q491" s="172" t="str">
        <f t="shared" si="77"/>
        <v/>
      </c>
      <c r="R491" s="157" t="str">
        <f t="shared" si="78"/>
        <v/>
      </c>
      <c r="S491" s="160" t="str">
        <f t="shared" si="72"/>
        <v/>
      </c>
      <c r="T491" s="173" t="str">
        <f t="shared" si="73"/>
        <v/>
      </c>
      <c r="U491" s="173" t="str">
        <f t="shared" si="74"/>
        <v/>
      </c>
      <c r="V491" s="173" t="str">
        <f t="shared" si="75"/>
        <v/>
      </c>
      <c r="W491" s="160" t="str">
        <f t="shared" si="76"/>
        <v/>
      </c>
    </row>
    <row r="492" spans="17:23" x14ac:dyDescent="0.25">
      <c r="Q492" s="172" t="str">
        <f t="shared" si="77"/>
        <v/>
      </c>
      <c r="R492" s="157" t="str">
        <f t="shared" si="78"/>
        <v/>
      </c>
      <c r="S492" s="160" t="str">
        <f t="shared" si="72"/>
        <v/>
      </c>
      <c r="T492" s="173" t="str">
        <f t="shared" si="73"/>
        <v/>
      </c>
      <c r="U492" s="173" t="str">
        <f t="shared" si="74"/>
        <v/>
      </c>
      <c r="V492" s="173" t="str">
        <f t="shared" si="75"/>
        <v/>
      </c>
      <c r="W492" s="160" t="str">
        <f t="shared" si="76"/>
        <v/>
      </c>
    </row>
    <row r="493" spans="17:23" x14ac:dyDescent="0.25">
      <c r="Q493" s="172" t="str">
        <f t="shared" si="77"/>
        <v/>
      </c>
      <c r="R493" s="157" t="str">
        <f t="shared" si="78"/>
        <v/>
      </c>
      <c r="S493" s="160" t="str">
        <f t="shared" si="72"/>
        <v/>
      </c>
      <c r="T493" s="173" t="str">
        <f t="shared" si="73"/>
        <v/>
      </c>
      <c r="U493" s="173" t="str">
        <f t="shared" si="74"/>
        <v/>
      </c>
      <c r="V493" s="173" t="str">
        <f t="shared" si="75"/>
        <v/>
      </c>
      <c r="W493" s="160" t="str">
        <f t="shared" si="76"/>
        <v/>
      </c>
    </row>
    <row r="494" spans="17:23" x14ac:dyDescent="0.25">
      <c r="Q494" s="172" t="str">
        <f t="shared" si="77"/>
        <v/>
      </c>
      <c r="R494" s="157" t="str">
        <f t="shared" si="78"/>
        <v/>
      </c>
      <c r="S494" s="160" t="str">
        <f t="shared" si="72"/>
        <v/>
      </c>
      <c r="T494" s="173" t="str">
        <f t="shared" si="73"/>
        <v/>
      </c>
      <c r="U494" s="173" t="str">
        <f t="shared" si="74"/>
        <v/>
      </c>
      <c r="V494" s="173" t="str">
        <f t="shared" si="75"/>
        <v/>
      </c>
      <c r="W494" s="160" t="str">
        <f t="shared" si="76"/>
        <v/>
      </c>
    </row>
    <row r="495" spans="17:23" x14ac:dyDescent="0.25">
      <c r="Q495" s="172" t="str">
        <f t="shared" si="77"/>
        <v/>
      </c>
      <c r="R495" s="157" t="str">
        <f t="shared" si="78"/>
        <v/>
      </c>
      <c r="S495" s="160" t="str">
        <f t="shared" si="72"/>
        <v/>
      </c>
      <c r="T495" s="173" t="str">
        <f t="shared" si="73"/>
        <v/>
      </c>
      <c r="U495" s="173" t="str">
        <f t="shared" si="74"/>
        <v/>
      </c>
      <c r="V495" s="173" t="str">
        <f t="shared" si="75"/>
        <v/>
      </c>
      <c r="W495" s="160" t="str">
        <f t="shared" si="76"/>
        <v/>
      </c>
    </row>
    <row r="496" spans="17:23" x14ac:dyDescent="0.25">
      <c r="Q496" s="172" t="str">
        <f t="shared" si="77"/>
        <v/>
      </c>
      <c r="R496" s="157" t="str">
        <f t="shared" si="78"/>
        <v/>
      </c>
      <c r="S496" s="160" t="str">
        <f t="shared" si="72"/>
        <v/>
      </c>
      <c r="T496" s="173" t="str">
        <f t="shared" si="73"/>
        <v/>
      </c>
      <c r="U496" s="173" t="str">
        <f t="shared" si="74"/>
        <v/>
      </c>
      <c r="V496" s="173" t="str">
        <f t="shared" si="75"/>
        <v/>
      </c>
      <c r="W496" s="160" t="str">
        <f t="shared" si="76"/>
        <v/>
      </c>
    </row>
    <row r="497" spans="17:23" x14ac:dyDescent="0.25">
      <c r="Q497" s="172" t="str">
        <f t="shared" si="77"/>
        <v/>
      </c>
      <c r="R497" s="157" t="str">
        <f t="shared" si="78"/>
        <v/>
      </c>
      <c r="S497" s="160" t="str">
        <f t="shared" si="72"/>
        <v/>
      </c>
      <c r="T497" s="173" t="str">
        <f t="shared" si="73"/>
        <v/>
      </c>
      <c r="U497" s="173" t="str">
        <f t="shared" si="74"/>
        <v/>
      </c>
      <c r="V497" s="173" t="str">
        <f t="shared" si="75"/>
        <v/>
      </c>
      <c r="W497" s="160" t="str">
        <f t="shared" si="76"/>
        <v/>
      </c>
    </row>
    <row r="498" spans="17:23" x14ac:dyDescent="0.25">
      <c r="Q498" s="172" t="str">
        <f t="shared" si="77"/>
        <v/>
      </c>
      <c r="R498" s="157" t="str">
        <f t="shared" si="78"/>
        <v/>
      </c>
      <c r="S498" s="160" t="str">
        <f t="shared" si="72"/>
        <v/>
      </c>
      <c r="T498" s="173" t="str">
        <f t="shared" si="73"/>
        <v/>
      </c>
      <c r="U498" s="173" t="str">
        <f t="shared" si="74"/>
        <v/>
      </c>
      <c r="V498" s="173" t="str">
        <f t="shared" si="75"/>
        <v/>
      </c>
      <c r="W498" s="160" t="str">
        <f t="shared" si="76"/>
        <v/>
      </c>
    </row>
    <row r="499" spans="17:23" x14ac:dyDescent="0.25">
      <c r="Q499" s="172" t="str">
        <f t="shared" si="77"/>
        <v/>
      </c>
      <c r="R499" s="157" t="str">
        <f t="shared" si="78"/>
        <v/>
      </c>
      <c r="S499" s="160" t="str">
        <f t="shared" si="72"/>
        <v/>
      </c>
      <c r="T499" s="173" t="str">
        <f t="shared" si="73"/>
        <v/>
      </c>
      <c r="U499" s="173" t="str">
        <f t="shared" si="74"/>
        <v/>
      </c>
      <c r="V499" s="173" t="str">
        <f t="shared" si="75"/>
        <v/>
      </c>
      <c r="W499" s="160" t="str">
        <f t="shared" si="76"/>
        <v/>
      </c>
    </row>
    <row r="500" spans="17:23" x14ac:dyDescent="0.25">
      <c r="Q500" s="172" t="str">
        <f t="shared" si="77"/>
        <v/>
      </c>
      <c r="R500" s="157" t="str">
        <f t="shared" si="78"/>
        <v/>
      </c>
      <c r="S500" s="160" t="str">
        <f t="shared" si="72"/>
        <v/>
      </c>
      <c r="T500" s="173" t="str">
        <f t="shared" si="73"/>
        <v/>
      </c>
      <c r="U500" s="173" t="str">
        <f t="shared" si="74"/>
        <v/>
      </c>
      <c r="V500" s="173" t="str">
        <f t="shared" si="75"/>
        <v/>
      </c>
      <c r="W500" s="160" t="str">
        <f t="shared" si="76"/>
        <v/>
      </c>
    </row>
    <row r="501" spans="17:23" x14ac:dyDescent="0.25">
      <c r="Q501" s="172" t="str">
        <f t="shared" si="77"/>
        <v/>
      </c>
      <c r="R501" s="157" t="str">
        <f t="shared" si="78"/>
        <v/>
      </c>
      <c r="S501" s="160" t="str">
        <f t="shared" si="72"/>
        <v/>
      </c>
      <c r="T501" s="173" t="str">
        <f t="shared" si="73"/>
        <v/>
      </c>
      <c r="U501" s="173" t="str">
        <f t="shared" si="74"/>
        <v/>
      </c>
      <c r="V501" s="173" t="str">
        <f t="shared" si="75"/>
        <v/>
      </c>
      <c r="W501" s="160" t="str">
        <f t="shared" si="76"/>
        <v/>
      </c>
    </row>
    <row r="502" spans="17:23" x14ac:dyDescent="0.25">
      <c r="Q502" s="172" t="str">
        <f t="shared" si="77"/>
        <v/>
      </c>
      <c r="R502" s="157" t="str">
        <f t="shared" si="78"/>
        <v/>
      </c>
      <c r="S502" s="160" t="str">
        <f t="shared" si="72"/>
        <v/>
      </c>
      <c r="T502" s="173" t="str">
        <f t="shared" si="73"/>
        <v/>
      </c>
      <c r="U502" s="173" t="str">
        <f t="shared" si="74"/>
        <v/>
      </c>
      <c r="V502" s="173" t="str">
        <f t="shared" si="75"/>
        <v/>
      </c>
      <c r="W502" s="160" t="str">
        <f t="shared" si="76"/>
        <v/>
      </c>
    </row>
    <row r="503" spans="17:23" x14ac:dyDescent="0.25">
      <c r="Q503" s="172" t="str">
        <f t="shared" si="77"/>
        <v/>
      </c>
      <c r="R503" s="157" t="str">
        <f t="shared" si="78"/>
        <v/>
      </c>
      <c r="S503" s="160" t="str">
        <f t="shared" si="72"/>
        <v/>
      </c>
      <c r="T503" s="173" t="str">
        <f t="shared" si="73"/>
        <v/>
      </c>
      <c r="U503" s="173" t="str">
        <f t="shared" si="74"/>
        <v/>
      </c>
      <c r="V503" s="173" t="str">
        <f t="shared" si="75"/>
        <v/>
      </c>
      <c r="W503" s="160" t="str">
        <f t="shared" si="76"/>
        <v/>
      </c>
    </row>
    <row r="504" spans="17:23" x14ac:dyDescent="0.25">
      <c r="Q504" s="172" t="str">
        <f t="shared" si="77"/>
        <v/>
      </c>
      <c r="R504" s="157" t="str">
        <f t="shared" si="78"/>
        <v/>
      </c>
      <c r="S504" s="160" t="str">
        <f t="shared" si="72"/>
        <v/>
      </c>
      <c r="T504" s="173" t="str">
        <f t="shared" si="73"/>
        <v/>
      </c>
      <c r="U504" s="173" t="str">
        <f t="shared" si="74"/>
        <v/>
      </c>
      <c r="V504" s="173" t="str">
        <f t="shared" si="75"/>
        <v/>
      </c>
      <c r="W504" s="160" t="str">
        <f t="shared" si="76"/>
        <v/>
      </c>
    </row>
    <row r="505" spans="17:23" x14ac:dyDescent="0.25">
      <c r="Q505" s="172" t="str">
        <f t="shared" si="77"/>
        <v/>
      </c>
      <c r="R505" s="157" t="str">
        <f t="shared" si="78"/>
        <v/>
      </c>
      <c r="S505" s="160" t="str">
        <f t="shared" si="72"/>
        <v/>
      </c>
      <c r="T505" s="173" t="str">
        <f t="shared" si="73"/>
        <v/>
      </c>
      <c r="U505" s="173" t="str">
        <f t="shared" si="74"/>
        <v/>
      </c>
      <c r="V505" s="173" t="str">
        <f t="shared" si="75"/>
        <v/>
      </c>
      <c r="W505" s="160" t="str">
        <f t="shared" si="76"/>
        <v/>
      </c>
    </row>
    <row r="506" spans="17:23" x14ac:dyDescent="0.25">
      <c r="Q506" s="172" t="str">
        <f t="shared" si="77"/>
        <v/>
      </c>
      <c r="R506" s="157" t="str">
        <f t="shared" si="78"/>
        <v/>
      </c>
      <c r="S506" s="160" t="str">
        <f t="shared" si="72"/>
        <v/>
      </c>
      <c r="T506" s="173" t="str">
        <f t="shared" si="73"/>
        <v/>
      </c>
      <c r="U506" s="173" t="str">
        <f t="shared" si="74"/>
        <v/>
      </c>
      <c r="V506" s="173" t="str">
        <f t="shared" si="75"/>
        <v/>
      </c>
      <c r="W506" s="160" t="str">
        <f t="shared" si="76"/>
        <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2D9F-168F-4C1D-BE0C-291D21D8137C}">
  <dimension ref="A1:M89"/>
  <sheetViews>
    <sheetView workbookViewId="0">
      <selection activeCell="B4" sqref="B4"/>
    </sheetView>
  </sheetViews>
  <sheetFormatPr defaultRowHeight="15" x14ac:dyDescent="0.25"/>
  <cols>
    <col min="1" max="1" width="9.140625" style="74"/>
    <col min="2" max="2" width="7.85546875" style="74" customWidth="1"/>
    <col min="3" max="3" width="14.7109375" style="74" customWidth="1"/>
    <col min="4" max="4" width="14.28515625" style="74" customWidth="1"/>
    <col min="5" max="7" width="14.7109375" style="74" customWidth="1"/>
    <col min="8" max="16384" width="9.140625" style="74"/>
  </cols>
  <sheetData>
    <row r="1" spans="1:13" x14ac:dyDescent="0.25">
      <c r="A1" s="189"/>
      <c r="B1" s="189"/>
      <c r="C1" s="189"/>
      <c r="D1" s="189"/>
      <c r="E1" s="189"/>
      <c r="F1" s="189"/>
      <c r="G1" s="190"/>
    </row>
    <row r="2" spans="1:13" x14ac:dyDescent="0.25">
      <c r="A2" s="189"/>
      <c r="B2" s="189"/>
      <c r="C2" s="189"/>
      <c r="D2" s="189"/>
      <c r="E2" s="189"/>
      <c r="F2" s="191"/>
      <c r="G2" s="192"/>
    </row>
    <row r="3" spans="1:13" x14ac:dyDescent="0.25">
      <c r="A3" s="189"/>
      <c r="B3" s="189"/>
      <c r="C3" s="189"/>
      <c r="D3" s="189"/>
      <c r="E3" s="189"/>
      <c r="F3" s="191"/>
      <c r="G3" s="192"/>
    </row>
    <row r="4" spans="1:13" ht="21" x14ac:dyDescent="0.35">
      <c r="A4" s="189"/>
      <c r="B4" s="193" t="s">
        <v>72</v>
      </c>
      <c r="C4" s="189"/>
      <c r="D4" s="189"/>
      <c r="E4" s="194"/>
      <c r="F4" s="195" t="s">
        <v>73</v>
      </c>
      <c r="G4" s="196"/>
      <c r="K4" s="94"/>
      <c r="L4" s="93"/>
    </row>
    <row r="5" spans="1:13" x14ac:dyDescent="0.25">
      <c r="A5" s="189"/>
      <c r="B5" s="189"/>
      <c r="C5" s="189"/>
      <c r="D5" s="189"/>
      <c r="E5" s="189"/>
      <c r="F5" s="197"/>
      <c r="G5" s="189"/>
      <c r="K5" s="92"/>
      <c r="L5" s="93"/>
    </row>
    <row r="6" spans="1:13" x14ac:dyDescent="0.25">
      <c r="A6" s="189"/>
      <c r="B6" s="198" t="s">
        <v>76</v>
      </c>
      <c r="C6" s="199"/>
      <c r="D6" s="70"/>
      <c r="E6" s="200">
        <v>45658</v>
      </c>
      <c r="F6" s="201"/>
      <c r="G6" s="189"/>
      <c r="K6" s="83"/>
      <c r="L6" s="83"/>
    </row>
    <row r="7" spans="1:13" x14ac:dyDescent="0.25">
      <c r="A7" s="189"/>
      <c r="B7" s="202" t="s">
        <v>78</v>
      </c>
      <c r="C7" s="203"/>
      <c r="E7" s="204">
        <v>74</v>
      </c>
      <c r="F7" s="205" t="s">
        <v>79</v>
      </c>
      <c r="G7" s="189"/>
      <c r="K7" s="85"/>
      <c r="L7" s="85"/>
    </row>
    <row r="8" spans="1:13" x14ac:dyDescent="0.25">
      <c r="A8" s="189"/>
      <c r="B8" s="202" t="s">
        <v>98</v>
      </c>
      <c r="C8" s="203"/>
      <c r="D8" s="91">
        <f>E6-1</f>
        <v>45657</v>
      </c>
      <c r="E8" s="206">
        <v>121168.67566732445</v>
      </c>
      <c r="F8" s="205" t="s">
        <v>82</v>
      </c>
      <c r="G8" s="189"/>
      <c r="K8" s="85"/>
      <c r="L8" s="85"/>
    </row>
    <row r="9" spans="1:13" x14ac:dyDescent="0.25">
      <c r="A9" s="189"/>
      <c r="B9" s="202" t="s">
        <v>99</v>
      </c>
      <c r="C9" s="203"/>
      <c r="D9" s="91">
        <f>EDATE(D8,E7)-25</f>
        <v>47882</v>
      </c>
      <c r="E9" s="206">
        <v>0</v>
      </c>
      <c r="F9" s="205" t="s">
        <v>82</v>
      </c>
      <c r="G9" s="207"/>
      <c r="K9" s="85"/>
      <c r="L9" s="85"/>
    </row>
    <row r="10" spans="1:13" x14ac:dyDescent="0.25">
      <c r="A10" s="189"/>
      <c r="B10" s="202" t="s">
        <v>85</v>
      </c>
      <c r="C10" s="203"/>
      <c r="E10" s="208">
        <v>1</v>
      </c>
      <c r="F10" s="205"/>
      <c r="G10" s="189"/>
      <c r="K10" s="86"/>
      <c r="L10" s="86"/>
    </row>
    <row r="11" spans="1:13" x14ac:dyDescent="0.25">
      <c r="A11" s="189"/>
      <c r="B11" s="209" t="s">
        <v>107</v>
      </c>
      <c r="C11" s="210"/>
      <c r="D11" s="211"/>
      <c r="E11" s="212">
        <v>3.5000000000000003E-2</v>
      </c>
      <c r="F11" s="213"/>
      <c r="G11" s="214"/>
      <c r="K11" s="85"/>
      <c r="L11" s="85"/>
      <c r="M11" s="86"/>
    </row>
    <row r="12" spans="1:13" x14ac:dyDescent="0.25">
      <c r="A12" s="189"/>
      <c r="B12" s="215"/>
      <c r="C12" s="203"/>
      <c r="E12" s="216"/>
      <c r="F12" s="215"/>
      <c r="G12" s="214"/>
      <c r="K12" s="85"/>
      <c r="L12" s="85"/>
      <c r="M12" s="86"/>
    </row>
    <row r="13" spans="1:13" x14ac:dyDescent="0.25">
      <c r="K13" s="85"/>
      <c r="L13" s="85"/>
      <c r="M13" s="86"/>
    </row>
    <row r="14" spans="1:13" ht="15.75" thickBot="1" x14ac:dyDescent="0.3">
      <c r="A14" s="217" t="s">
        <v>89</v>
      </c>
      <c r="B14" s="217" t="s">
        <v>90</v>
      </c>
      <c r="C14" s="217" t="s">
        <v>91</v>
      </c>
      <c r="D14" s="217" t="s">
        <v>92</v>
      </c>
      <c r="E14" s="217" t="s">
        <v>93</v>
      </c>
      <c r="F14" s="217" t="s">
        <v>94</v>
      </c>
      <c r="G14" s="217" t="s">
        <v>95</v>
      </c>
      <c r="K14" s="85"/>
      <c r="L14" s="85"/>
      <c r="M14" s="86"/>
    </row>
    <row r="15" spans="1:13" x14ac:dyDescent="0.25">
      <c r="A15" s="218">
        <f>E6</f>
        <v>45658</v>
      </c>
      <c r="B15" s="203">
        <v>1</v>
      </c>
      <c r="C15" s="197">
        <f>E8</f>
        <v>121168.67566732445</v>
      </c>
      <c r="D15" s="219">
        <f t="shared" ref="D15:D46" si="0">IPMT($E$11/12,B15,$E$7,-$E$8,$E$9,0)</f>
        <v>353.40863736302964</v>
      </c>
      <c r="E15" s="219">
        <f t="shared" ref="E15:E46" si="1">PPMT($E$11/12,B15,$E$7,-$E$8,$E$9,0)</f>
        <v>1469.4392414519903</v>
      </c>
      <c r="F15" s="219">
        <f t="shared" ref="F15:F46" si="2">D15+E15</f>
        <v>1822.8478788150198</v>
      </c>
      <c r="G15" s="219">
        <f t="shared" ref="G15:G46" si="3">C15-E15</f>
        <v>119699.23642587246</v>
      </c>
      <c r="K15" s="85"/>
      <c r="L15" s="85"/>
      <c r="M15" s="86"/>
    </row>
    <row r="16" spans="1:13" x14ac:dyDescent="0.25">
      <c r="A16" s="218">
        <f t="shared" ref="A16:A47" si="4">EDATE(A15,1)</f>
        <v>45689</v>
      </c>
      <c r="B16" s="203">
        <v>2</v>
      </c>
      <c r="C16" s="197">
        <f t="shared" ref="C16:C47" si="5">G15</f>
        <v>119699.23642587246</v>
      </c>
      <c r="D16" s="219">
        <f t="shared" si="0"/>
        <v>349.12277290879473</v>
      </c>
      <c r="E16" s="219">
        <f t="shared" si="1"/>
        <v>1473.7251059062251</v>
      </c>
      <c r="F16" s="219">
        <f t="shared" si="2"/>
        <v>1822.8478788150198</v>
      </c>
      <c r="G16" s="219">
        <f t="shared" si="3"/>
        <v>118225.51131996623</v>
      </c>
      <c r="K16" s="85"/>
      <c r="L16" s="85"/>
      <c r="M16" s="86"/>
    </row>
    <row r="17" spans="1:13" x14ac:dyDescent="0.25">
      <c r="A17" s="218">
        <f t="shared" si="4"/>
        <v>45717</v>
      </c>
      <c r="B17" s="203">
        <v>3</v>
      </c>
      <c r="C17" s="197">
        <f t="shared" si="5"/>
        <v>118225.51131996623</v>
      </c>
      <c r="D17" s="219">
        <f t="shared" si="0"/>
        <v>344.82440801656821</v>
      </c>
      <c r="E17" s="219">
        <f t="shared" si="1"/>
        <v>1478.0234707984516</v>
      </c>
      <c r="F17" s="219">
        <f t="shared" si="2"/>
        <v>1822.8478788150198</v>
      </c>
      <c r="G17" s="219">
        <f t="shared" si="3"/>
        <v>116747.48784916778</v>
      </c>
      <c r="K17" s="85"/>
      <c r="L17" s="85"/>
      <c r="M17" s="86"/>
    </row>
    <row r="18" spans="1:13" x14ac:dyDescent="0.25">
      <c r="A18" s="218">
        <f t="shared" si="4"/>
        <v>45748</v>
      </c>
      <c r="B18" s="203">
        <v>4</v>
      </c>
      <c r="C18" s="197">
        <f t="shared" si="5"/>
        <v>116747.48784916778</v>
      </c>
      <c r="D18" s="219">
        <f t="shared" si="0"/>
        <v>340.51350622673937</v>
      </c>
      <c r="E18" s="219">
        <f t="shared" si="1"/>
        <v>1482.3343725882805</v>
      </c>
      <c r="F18" s="219">
        <f t="shared" si="2"/>
        <v>1822.8478788150198</v>
      </c>
      <c r="G18" s="219">
        <f t="shared" si="3"/>
        <v>115265.15347657949</v>
      </c>
      <c r="K18" s="85"/>
      <c r="L18" s="85"/>
      <c r="M18" s="86"/>
    </row>
    <row r="19" spans="1:13" x14ac:dyDescent="0.25">
      <c r="A19" s="218">
        <f t="shared" si="4"/>
        <v>45778</v>
      </c>
      <c r="B19" s="203">
        <v>5</v>
      </c>
      <c r="C19" s="197">
        <f t="shared" si="5"/>
        <v>115265.15347657949</v>
      </c>
      <c r="D19" s="219">
        <f t="shared" si="0"/>
        <v>336.1900309733569</v>
      </c>
      <c r="E19" s="219">
        <f t="shared" si="1"/>
        <v>1486.6578478416629</v>
      </c>
      <c r="F19" s="219">
        <f t="shared" si="2"/>
        <v>1822.8478788150198</v>
      </c>
      <c r="G19" s="219">
        <f t="shared" si="3"/>
        <v>113778.49562873783</v>
      </c>
      <c r="K19" s="85"/>
      <c r="L19" s="85"/>
      <c r="M19" s="86"/>
    </row>
    <row r="20" spans="1:13" x14ac:dyDescent="0.25">
      <c r="A20" s="218">
        <f t="shared" si="4"/>
        <v>45809</v>
      </c>
      <c r="B20" s="203">
        <v>6</v>
      </c>
      <c r="C20" s="197">
        <f t="shared" si="5"/>
        <v>113778.49562873783</v>
      </c>
      <c r="D20" s="219">
        <f t="shared" si="0"/>
        <v>331.8539455838187</v>
      </c>
      <c r="E20" s="219">
        <f t="shared" si="1"/>
        <v>1490.9939332312013</v>
      </c>
      <c r="F20" s="219">
        <f t="shared" si="2"/>
        <v>1822.8478788150201</v>
      </c>
      <c r="G20" s="219">
        <f t="shared" si="3"/>
        <v>112287.50169550662</v>
      </c>
      <c r="K20" s="85"/>
      <c r="L20" s="85"/>
      <c r="M20" s="86"/>
    </row>
    <row r="21" spans="1:13" x14ac:dyDescent="0.25">
      <c r="A21" s="218">
        <f t="shared" si="4"/>
        <v>45839</v>
      </c>
      <c r="B21" s="203">
        <v>7</v>
      </c>
      <c r="C21" s="197">
        <f t="shared" si="5"/>
        <v>112287.50169550662</v>
      </c>
      <c r="D21" s="219">
        <f t="shared" si="0"/>
        <v>327.50521327856103</v>
      </c>
      <c r="E21" s="219">
        <f t="shared" si="1"/>
        <v>1495.342665536459</v>
      </c>
      <c r="F21" s="219">
        <f t="shared" si="2"/>
        <v>1822.8478788150201</v>
      </c>
      <c r="G21" s="219">
        <f t="shared" si="3"/>
        <v>110792.15902997016</v>
      </c>
      <c r="K21" s="85"/>
      <c r="L21" s="85"/>
      <c r="M21" s="86"/>
    </row>
    <row r="22" spans="1:13" x14ac:dyDescent="0.25">
      <c r="A22" s="218">
        <f t="shared" si="4"/>
        <v>45870</v>
      </c>
      <c r="B22" s="203">
        <v>8</v>
      </c>
      <c r="C22" s="197">
        <f t="shared" si="5"/>
        <v>110792.15902997016</v>
      </c>
      <c r="D22" s="219">
        <f t="shared" si="0"/>
        <v>323.14379717074638</v>
      </c>
      <c r="E22" s="219">
        <f t="shared" si="1"/>
        <v>1499.7040816442736</v>
      </c>
      <c r="F22" s="219">
        <f t="shared" si="2"/>
        <v>1822.8478788150201</v>
      </c>
      <c r="G22" s="219">
        <f t="shared" si="3"/>
        <v>109292.45494832589</v>
      </c>
      <c r="K22" s="85"/>
      <c r="L22" s="85"/>
      <c r="M22" s="86"/>
    </row>
    <row r="23" spans="1:13" x14ac:dyDescent="0.25">
      <c r="A23" s="218">
        <f t="shared" si="4"/>
        <v>45901</v>
      </c>
      <c r="B23" s="203">
        <v>9</v>
      </c>
      <c r="C23" s="197">
        <f t="shared" si="5"/>
        <v>109292.45494832589</v>
      </c>
      <c r="D23" s="219">
        <f t="shared" si="0"/>
        <v>318.76966026595051</v>
      </c>
      <c r="E23" s="219">
        <f t="shared" si="1"/>
        <v>1504.0782185490693</v>
      </c>
      <c r="F23" s="219">
        <f t="shared" si="2"/>
        <v>1822.8478788150198</v>
      </c>
      <c r="G23" s="219">
        <f t="shared" si="3"/>
        <v>107788.37672977682</v>
      </c>
      <c r="K23" s="85"/>
      <c r="L23" s="85"/>
      <c r="M23" s="86"/>
    </row>
    <row r="24" spans="1:13" x14ac:dyDescent="0.25">
      <c r="A24" s="218">
        <f t="shared" si="4"/>
        <v>45931</v>
      </c>
      <c r="B24" s="203">
        <v>10</v>
      </c>
      <c r="C24" s="197">
        <f t="shared" si="5"/>
        <v>107788.37672977682</v>
      </c>
      <c r="D24" s="219">
        <f t="shared" si="0"/>
        <v>314.38276546184909</v>
      </c>
      <c r="E24" s="219">
        <f t="shared" si="1"/>
        <v>1508.4651133531709</v>
      </c>
      <c r="F24" s="219">
        <f t="shared" si="2"/>
        <v>1822.8478788150201</v>
      </c>
      <c r="G24" s="219">
        <f t="shared" si="3"/>
        <v>106279.91161642365</v>
      </c>
      <c r="K24" s="85"/>
      <c r="L24" s="85"/>
      <c r="M24" s="86"/>
    </row>
    <row r="25" spans="1:13" x14ac:dyDescent="0.25">
      <c r="A25" s="218">
        <f t="shared" si="4"/>
        <v>45962</v>
      </c>
      <c r="B25" s="203">
        <v>11</v>
      </c>
      <c r="C25" s="197">
        <f t="shared" si="5"/>
        <v>106279.91161642365</v>
      </c>
      <c r="D25" s="219">
        <f t="shared" si="0"/>
        <v>309.98307554790233</v>
      </c>
      <c r="E25" s="219">
        <f t="shared" si="1"/>
        <v>1512.8648032671176</v>
      </c>
      <c r="F25" s="219">
        <f t="shared" si="2"/>
        <v>1822.8478788150201</v>
      </c>
      <c r="G25" s="219">
        <f t="shared" si="3"/>
        <v>104767.04681315653</v>
      </c>
    </row>
    <row r="26" spans="1:13" x14ac:dyDescent="0.25">
      <c r="A26" s="218">
        <f t="shared" si="4"/>
        <v>45992</v>
      </c>
      <c r="B26" s="203">
        <v>12</v>
      </c>
      <c r="C26" s="197">
        <f t="shared" si="5"/>
        <v>104767.04681315653</v>
      </c>
      <c r="D26" s="219">
        <f t="shared" si="0"/>
        <v>305.57055320503991</v>
      </c>
      <c r="E26" s="219">
        <f t="shared" si="1"/>
        <v>1517.2773256099799</v>
      </c>
      <c r="F26" s="219">
        <f t="shared" si="2"/>
        <v>1822.8478788150198</v>
      </c>
      <c r="G26" s="219">
        <f t="shared" si="3"/>
        <v>103249.76948754655</v>
      </c>
    </row>
    <row r="27" spans="1:13" x14ac:dyDescent="0.25">
      <c r="A27" s="218">
        <f t="shared" si="4"/>
        <v>46023</v>
      </c>
      <c r="B27" s="203">
        <v>13</v>
      </c>
      <c r="C27" s="197">
        <f t="shared" si="5"/>
        <v>103249.76948754655</v>
      </c>
      <c r="D27" s="219">
        <f t="shared" si="0"/>
        <v>301.14516100534416</v>
      </c>
      <c r="E27" s="219">
        <f t="shared" si="1"/>
        <v>1521.702717809676</v>
      </c>
      <c r="F27" s="219">
        <f t="shared" si="2"/>
        <v>1822.8478788150201</v>
      </c>
      <c r="G27" s="219">
        <f t="shared" si="3"/>
        <v>101728.06676973688</v>
      </c>
    </row>
    <row r="28" spans="1:13" x14ac:dyDescent="0.25">
      <c r="A28" s="218">
        <f t="shared" si="4"/>
        <v>46054</v>
      </c>
      <c r="B28" s="203">
        <v>14</v>
      </c>
      <c r="C28" s="197">
        <f t="shared" si="5"/>
        <v>101728.06676973688</v>
      </c>
      <c r="D28" s="219">
        <f t="shared" si="0"/>
        <v>296.70686141173263</v>
      </c>
      <c r="E28" s="219">
        <f t="shared" si="1"/>
        <v>1526.1410174032874</v>
      </c>
      <c r="F28" s="219">
        <f t="shared" si="2"/>
        <v>1822.8478788150201</v>
      </c>
      <c r="G28" s="219">
        <f t="shared" si="3"/>
        <v>100201.92575233358</v>
      </c>
    </row>
    <row r="29" spans="1:13" x14ac:dyDescent="0.25">
      <c r="A29" s="218">
        <f t="shared" si="4"/>
        <v>46082</v>
      </c>
      <c r="B29" s="203">
        <v>15</v>
      </c>
      <c r="C29" s="197">
        <f t="shared" si="5"/>
        <v>100201.92575233358</v>
      </c>
      <c r="D29" s="219">
        <f t="shared" si="0"/>
        <v>292.25561677763966</v>
      </c>
      <c r="E29" s="219">
        <f t="shared" si="1"/>
        <v>1530.5922620373804</v>
      </c>
      <c r="F29" s="219">
        <f t="shared" si="2"/>
        <v>1822.8478788150201</v>
      </c>
      <c r="G29" s="219">
        <f t="shared" si="3"/>
        <v>98671.333490296209</v>
      </c>
    </row>
    <row r="30" spans="1:13" x14ac:dyDescent="0.25">
      <c r="A30" s="218">
        <f t="shared" si="4"/>
        <v>46113</v>
      </c>
      <c r="B30" s="203">
        <v>16</v>
      </c>
      <c r="C30" s="197">
        <f t="shared" si="5"/>
        <v>98671.333490296209</v>
      </c>
      <c r="D30" s="219">
        <f t="shared" si="0"/>
        <v>287.79138934669731</v>
      </c>
      <c r="E30" s="219">
        <f t="shared" si="1"/>
        <v>1535.0564894683225</v>
      </c>
      <c r="F30" s="219">
        <f t="shared" si="2"/>
        <v>1822.8478788150198</v>
      </c>
      <c r="G30" s="219">
        <f t="shared" si="3"/>
        <v>97136.277000827889</v>
      </c>
    </row>
    <row r="31" spans="1:13" x14ac:dyDescent="0.25">
      <c r="A31" s="218">
        <f t="shared" si="4"/>
        <v>46143</v>
      </c>
      <c r="B31" s="203">
        <v>17</v>
      </c>
      <c r="C31" s="197">
        <f t="shared" si="5"/>
        <v>97136.277000827889</v>
      </c>
      <c r="D31" s="219">
        <f t="shared" si="0"/>
        <v>283.31414125241474</v>
      </c>
      <c r="E31" s="219">
        <f t="shared" si="1"/>
        <v>1539.5337375626054</v>
      </c>
      <c r="F31" s="219">
        <f t="shared" si="2"/>
        <v>1822.8478788150201</v>
      </c>
      <c r="G31" s="219">
        <f t="shared" si="3"/>
        <v>95596.743263265278</v>
      </c>
    </row>
    <row r="32" spans="1:13" x14ac:dyDescent="0.25">
      <c r="A32" s="218">
        <f t="shared" si="4"/>
        <v>46174</v>
      </c>
      <c r="B32" s="203">
        <v>18</v>
      </c>
      <c r="C32" s="197">
        <f t="shared" si="5"/>
        <v>95596.743263265278</v>
      </c>
      <c r="D32" s="219">
        <f t="shared" si="0"/>
        <v>278.82383451785711</v>
      </c>
      <c r="E32" s="219">
        <f t="shared" si="1"/>
        <v>1544.0240442971631</v>
      </c>
      <c r="F32" s="219">
        <f t="shared" si="2"/>
        <v>1822.8478788150201</v>
      </c>
      <c r="G32" s="219">
        <f t="shared" si="3"/>
        <v>94052.719218968108</v>
      </c>
    </row>
    <row r="33" spans="1:7" x14ac:dyDescent="0.25">
      <c r="A33" s="218">
        <f t="shared" si="4"/>
        <v>46204</v>
      </c>
      <c r="B33" s="203">
        <v>19</v>
      </c>
      <c r="C33" s="197">
        <f t="shared" si="5"/>
        <v>94052.719218968108</v>
      </c>
      <c r="D33" s="219">
        <f t="shared" si="0"/>
        <v>274.3204310553237</v>
      </c>
      <c r="E33" s="219">
        <f t="shared" si="1"/>
        <v>1548.5274477596963</v>
      </c>
      <c r="F33" s="219">
        <f t="shared" si="2"/>
        <v>1822.8478788150201</v>
      </c>
      <c r="G33" s="219">
        <f t="shared" si="3"/>
        <v>92504.191771208411</v>
      </c>
    </row>
    <row r="34" spans="1:7" x14ac:dyDescent="0.25">
      <c r="A34" s="218">
        <f t="shared" si="4"/>
        <v>46235</v>
      </c>
      <c r="B34" s="203">
        <v>20</v>
      </c>
      <c r="C34" s="197">
        <f t="shared" si="5"/>
        <v>92504.191771208411</v>
      </c>
      <c r="D34" s="219">
        <f t="shared" si="0"/>
        <v>269.80389266602464</v>
      </c>
      <c r="E34" s="219">
        <f t="shared" si="1"/>
        <v>1553.0439861489954</v>
      </c>
      <c r="F34" s="219">
        <f t="shared" si="2"/>
        <v>1822.8478788150201</v>
      </c>
      <c r="G34" s="219">
        <f t="shared" si="3"/>
        <v>90951.147785059409</v>
      </c>
    </row>
    <row r="35" spans="1:7" x14ac:dyDescent="0.25">
      <c r="A35" s="218">
        <f t="shared" si="4"/>
        <v>46266</v>
      </c>
      <c r="B35" s="203">
        <v>21</v>
      </c>
      <c r="C35" s="197">
        <f t="shared" si="5"/>
        <v>90951.147785059409</v>
      </c>
      <c r="D35" s="219">
        <f t="shared" si="0"/>
        <v>265.27418103975668</v>
      </c>
      <c r="E35" s="219">
        <f t="shared" si="1"/>
        <v>1557.5736977752633</v>
      </c>
      <c r="F35" s="219">
        <f t="shared" si="2"/>
        <v>1822.8478788150201</v>
      </c>
      <c r="G35" s="219">
        <f t="shared" si="3"/>
        <v>89393.574087284142</v>
      </c>
    </row>
    <row r="36" spans="1:7" x14ac:dyDescent="0.25">
      <c r="A36" s="218">
        <f t="shared" si="4"/>
        <v>46296</v>
      </c>
      <c r="B36" s="203">
        <v>22</v>
      </c>
      <c r="C36" s="197">
        <f t="shared" si="5"/>
        <v>89393.574087284142</v>
      </c>
      <c r="D36" s="219">
        <f t="shared" si="0"/>
        <v>260.73125775457885</v>
      </c>
      <c r="E36" s="219">
        <f t="shared" si="1"/>
        <v>1562.116621060441</v>
      </c>
      <c r="F36" s="219">
        <f t="shared" si="2"/>
        <v>1822.8478788150198</v>
      </c>
      <c r="G36" s="219">
        <f t="shared" si="3"/>
        <v>87831.457466223699</v>
      </c>
    </row>
    <row r="37" spans="1:7" x14ac:dyDescent="0.25">
      <c r="A37" s="218">
        <f t="shared" si="4"/>
        <v>46327</v>
      </c>
      <c r="B37" s="203">
        <v>23</v>
      </c>
      <c r="C37" s="197">
        <f t="shared" si="5"/>
        <v>87831.457466223699</v>
      </c>
      <c r="D37" s="219">
        <f t="shared" si="0"/>
        <v>256.1750842764859</v>
      </c>
      <c r="E37" s="219">
        <f t="shared" si="1"/>
        <v>1566.6727945385339</v>
      </c>
      <c r="F37" s="219">
        <f t="shared" si="2"/>
        <v>1822.8478788150198</v>
      </c>
      <c r="G37" s="219">
        <f t="shared" si="3"/>
        <v>86264.784671685164</v>
      </c>
    </row>
    <row r="38" spans="1:7" x14ac:dyDescent="0.25">
      <c r="A38" s="218">
        <f t="shared" si="4"/>
        <v>46357</v>
      </c>
      <c r="B38" s="203">
        <v>24</v>
      </c>
      <c r="C38" s="197">
        <f t="shared" si="5"/>
        <v>86264.784671685164</v>
      </c>
      <c r="D38" s="219">
        <f t="shared" si="0"/>
        <v>251.60562195908187</v>
      </c>
      <c r="E38" s="219">
        <f t="shared" si="1"/>
        <v>1571.2422568559382</v>
      </c>
      <c r="F38" s="219">
        <f t="shared" si="2"/>
        <v>1822.8478788150201</v>
      </c>
      <c r="G38" s="219">
        <f t="shared" si="3"/>
        <v>84693.542414829222</v>
      </c>
    </row>
    <row r="39" spans="1:7" x14ac:dyDescent="0.25">
      <c r="A39" s="218">
        <f t="shared" si="4"/>
        <v>46388</v>
      </c>
      <c r="B39" s="203">
        <v>25</v>
      </c>
      <c r="C39" s="197">
        <f t="shared" si="5"/>
        <v>84693.542414829222</v>
      </c>
      <c r="D39" s="219">
        <f t="shared" si="0"/>
        <v>247.02283204325198</v>
      </c>
      <c r="E39" s="219">
        <f t="shared" si="1"/>
        <v>1575.825046771768</v>
      </c>
      <c r="F39" s="219">
        <f t="shared" si="2"/>
        <v>1822.8478788150201</v>
      </c>
      <c r="G39" s="219">
        <f t="shared" si="3"/>
        <v>83117.717368057449</v>
      </c>
    </row>
    <row r="40" spans="1:7" x14ac:dyDescent="0.25">
      <c r="A40" s="218">
        <f t="shared" si="4"/>
        <v>46419</v>
      </c>
      <c r="B40" s="203">
        <v>26</v>
      </c>
      <c r="C40" s="197">
        <f t="shared" si="5"/>
        <v>83117.717368057449</v>
      </c>
      <c r="D40" s="219">
        <f t="shared" si="0"/>
        <v>242.42667565683436</v>
      </c>
      <c r="E40" s="219">
        <f t="shared" si="1"/>
        <v>1580.4212031581856</v>
      </c>
      <c r="F40" s="219">
        <f t="shared" si="2"/>
        <v>1822.8478788150198</v>
      </c>
      <c r="G40" s="219">
        <f t="shared" si="3"/>
        <v>81537.296164899264</v>
      </c>
    </row>
    <row r="41" spans="1:7" x14ac:dyDescent="0.25">
      <c r="A41" s="218">
        <f t="shared" si="4"/>
        <v>46447</v>
      </c>
      <c r="B41" s="203">
        <v>27</v>
      </c>
      <c r="C41" s="197">
        <f t="shared" si="5"/>
        <v>81537.296164899264</v>
      </c>
      <c r="D41" s="219">
        <f t="shared" si="0"/>
        <v>237.81711381428966</v>
      </c>
      <c r="E41" s="219">
        <f t="shared" si="1"/>
        <v>1585.0307650007305</v>
      </c>
      <c r="F41" s="219">
        <f t="shared" si="2"/>
        <v>1822.8478788150201</v>
      </c>
      <c r="G41" s="219">
        <f t="shared" si="3"/>
        <v>79952.265399898533</v>
      </c>
    </row>
    <row r="42" spans="1:7" x14ac:dyDescent="0.25">
      <c r="A42" s="218">
        <f t="shared" si="4"/>
        <v>46478</v>
      </c>
      <c r="B42" s="203">
        <v>28</v>
      </c>
      <c r="C42" s="197">
        <f t="shared" si="5"/>
        <v>79952.265399898533</v>
      </c>
      <c r="D42" s="219">
        <f t="shared" si="0"/>
        <v>233.19410741637085</v>
      </c>
      <c r="E42" s="219">
        <f t="shared" si="1"/>
        <v>1589.6537713986493</v>
      </c>
      <c r="F42" s="219">
        <f t="shared" si="2"/>
        <v>1822.8478788150201</v>
      </c>
      <c r="G42" s="219">
        <f t="shared" si="3"/>
        <v>78362.611628499886</v>
      </c>
    </row>
    <row r="43" spans="1:7" x14ac:dyDescent="0.25">
      <c r="A43" s="218">
        <f t="shared" si="4"/>
        <v>46508</v>
      </c>
      <c r="B43" s="203">
        <v>29</v>
      </c>
      <c r="C43" s="197">
        <f t="shared" si="5"/>
        <v>78362.611628499886</v>
      </c>
      <c r="D43" s="219">
        <f t="shared" si="0"/>
        <v>228.55761724979146</v>
      </c>
      <c r="E43" s="219">
        <f t="shared" si="1"/>
        <v>1594.2902615652285</v>
      </c>
      <c r="F43" s="219">
        <f t="shared" si="2"/>
        <v>1822.8478788150201</v>
      </c>
      <c r="G43" s="219">
        <f t="shared" si="3"/>
        <v>76768.321366934659</v>
      </c>
    </row>
    <row r="44" spans="1:7" x14ac:dyDescent="0.25">
      <c r="A44" s="218">
        <f t="shared" si="4"/>
        <v>46539</v>
      </c>
      <c r="B44" s="203">
        <v>30</v>
      </c>
      <c r="C44" s="197">
        <f t="shared" si="5"/>
        <v>76768.321366934659</v>
      </c>
      <c r="D44" s="219">
        <f t="shared" si="0"/>
        <v>223.90760398689284</v>
      </c>
      <c r="E44" s="219">
        <f t="shared" si="1"/>
        <v>1598.940274828127</v>
      </c>
      <c r="F44" s="219">
        <f t="shared" si="2"/>
        <v>1822.8478788150198</v>
      </c>
      <c r="G44" s="219">
        <f t="shared" si="3"/>
        <v>75169.381092106531</v>
      </c>
    </row>
    <row r="45" spans="1:7" x14ac:dyDescent="0.25">
      <c r="A45" s="218">
        <f t="shared" si="4"/>
        <v>46569</v>
      </c>
      <c r="B45" s="203">
        <v>31</v>
      </c>
      <c r="C45" s="197">
        <f t="shared" si="5"/>
        <v>75169.381092106531</v>
      </c>
      <c r="D45" s="219">
        <f t="shared" si="0"/>
        <v>219.24402818531081</v>
      </c>
      <c r="E45" s="219">
        <f t="shared" si="1"/>
        <v>1603.6038506297091</v>
      </c>
      <c r="F45" s="219">
        <f t="shared" si="2"/>
        <v>1822.8478788150198</v>
      </c>
      <c r="G45" s="219">
        <f t="shared" si="3"/>
        <v>73565.777241476826</v>
      </c>
    </row>
    <row r="46" spans="1:7" x14ac:dyDescent="0.25">
      <c r="A46" s="218">
        <f t="shared" si="4"/>
        <v>46600</v>
      </c>
      <c r="B46" s="203">
        <v>32</v>
      </c>
      <c r="C46" s="197">
        <f t="shared" si="5"/>
        <v>73565.777241476826</v>
      </c>
      <c r="D46" s="219">
        <f t="shared" si="0"/>
        <v>214.56685028764088</v>
      </c>
      <c r="E46" s="219">
        <f t="shared" si="1"/>
        <v>1608.2810285273788</v>
      </c>
      <c r="F46" s="219">
        <f t="shared" si="2"/>
        <v>1822.8478788150196</v>
      </c>
      <c r="G46" s="219">
        <f t="shared" si="3"/>
        <v>71957.496212949452</v>
      </c>
    </row>
    <row r="47" spans="1:7" x14ac:dyDescent="0.25">
      <c r="A47" s="218">
        <f t="shared" si="4"/>
        <v>46631</v>
      </c>
      <c r="B47" s="203">
        <v>33</v>
      </c>
      <c r="C47" s="197">
        <f t="shared" si="5"/>
        <v>71957.496212949452</v>
      </c>
      <c r="D47" s="219">
        <f t="shared" ref="D47:D78" si="6">IPMT($E$11/12,B47,$E$7,-$E$8,$E$9,0)</f>
        <v>209.87603062110267</v>
      </c>
      <c r="E47" s="219">
        <f t="shared" ref="E47:E78" si="7">PPMT($E$11/12,B47,$E$7,-$E$8,$E$9,0)</f>
        <v>1612.9718481939171</v>
      </c>
      <c r="F47" s="219">
        <f t="shared" ref="F47:F78" si="8">D47+E47</f>
        <v>1822.8478788150198</v>
      </c>
      <c r="G47" s="219">
        <f t="shared" ref="G47:G78" si="9">C47-E47</f>
        <v>70344.524364755533</v>
      </c>
    </row>
    <row r="48" spans="1:7" x14ac:dyDescent="0.25">
      <c r="A48" s="218">
        <f t="shared" ref="A48:A79" si="10">EDATE(A47,1)</f>
        <v>46661</v>
      </c>
      <c r="B48" s="203">
        <v>34</v>
      </c>
      <c r="C48" s="197">
        <f t="shared" ref="C48:C79" si="11">G47</f>
        <v>70344.524364755533</v>
      </c>
      <c r="D48" s="219">
        <f t="shared" si="6"/>
        <v>205.17152939720373</v>
      </c>
      <c r="E48" s="219">
        <f t="shared" si="7"/>
        <v>1617.6763494178165</v>
      </c>
      <c r="F48" s="219">
        <f t="shared" si="8"/>
        <v>1822.8478788150203</v>
      </c>
      <c r="G48" s="219">
        <f t="shared" si="9"/>
        <v>68726.848015337717</v>
      </c>
    </row>
    <row r="49" spans="1:7" x14ac:dyDescent="0.25">
      <c r="A49" s="218">
        <f t="shared" si="10"/>
        <v>46692</v>
      </c>
      <c r="B49" s="203">
        <v>35</v>
      </c>
      <c r="C49" s="197">
        <f t="shared" si="11"/>
        <v>68726.848015337717</v>
      </c>
      <c r="D49" s="219">
        <f t="shared" si="6"/>
        <v>200.45330671140178</v>
      </c>
      <c r="E49" s="219">
        <f t="shared" si="7"/>
        <v>1622.3945721036182</v>
      </c>
      <c r="F49" s="219">
        <f t="shared" si="8"/>
        <v>1822.8478788150201</v>
      </c>
      <c r="G49" s="219">
        <f t="shared" si="9"/>
        <v>67104.453443234102</v>
      </c>
    </row>
    <row r="50" spans="1:7" x14ac:dyDescent="0.25">
      <c r="A50" s="218">
        <f t="shared" si="10"/>
        <v>46722</v>
      </c>
      <c r="B50" s="203">
        <v>36</v>
      </c>
      <c r="C50" s="197">
        <f t="shared" si="11"/>
        <v>67104.453443234102</v>
      </c>
      <c r="D50" s="219">
        <f t="shared" si="6"/>
        <v>195.72132254276619</v>
      </c>
      <c r="E50" s="219">
        <f t="shared" si="7"/>
        <v>1627.1265562722538</v>
      </c>
      <c r="F50" s="219">
        <f t="shared" si="8"/>
        <v>1822.8478788150201</v>
      </c>
      <c r="G50" s="219">
        <f t="shared" si="9"/>
        <v>65477.326886961848</v>
      </c>
    </row>
    <row r="51" spans="1:7" x14ac:dyDescent="0.25">
      <c r="A51" s="218">
        <f t="shared" si="10"/>
        <v>46753</v>
      </c>
      <c r="B51" s="203">
        <v>37</v>
      </c>
      <c r="C51" s="197">
        <f t="shared" si="11"/>
        <v>65477.326886961848</v>
      </c>
      <c r="D51" s="219">
        <f t="shared" si="6"/>
        <v>190.97553675363881</v>
      </c>
      <c r="E51" s="219">
        <f t="shared" si="7"/>
        <v>1631.8723420613812</v>
      </c>
      <c r="F51" s="219">
        <f t="shared" si="8"/>
        <v>1822.8478788150201</v>
      </c>
      <c r="G51" s="219">
        <f t="shared" si="9"/>
        <v>63845.454544900465</v>
      </c>
    </row>
    <row r="52" spans="1:7" x14ac:dyDescent="0.25">
      <c r="A52" s="218">
        <f t="shared" si="10"/>
        <v>46784</v>
      </c>
      <c r="B52" s="203">
        <v>38</v>
      </c>
      <c r="C52" s="197">
        <f t="shared" si="11"/>
        <v>63845.454544900465</v>
      </c>
      <c r="D52" s="219">
        <f t="shared" si="6"/>
        <v>186.21590908929309</v>
      </c>
      <c r="E52" s="219">
        <f t="shared" si="7"/>
        <v>1636.631969725727</v>
      </c>
      <c r="F52" s="219">
        <f t="shared" si="8"/>
        <v>1822.8478788150201</v>
      </c>
      <c r="G52" s="219">
        <f t="shared" si="9"/>
        <v>62208.822575174738</v>
      </c>
    </row>
    <row r="53" spans="1:7" x14ac:dyDescent="0.25">
      <c r="A53" s="218">
        <f t="shared" si="10"/>
        <v>46813</v>
      </c>
      <c r="B53" s="203">
        <v>39</v>
      </c>
      <c r="C53" s="197">
        <f t="shared" si="11"/>
        <v>62208.822575174738</v>
      </c>
      <c r="D53" s="219">
        <f t="shared" si="6"/>
        <v>181.44239917759305</v>
      </c>
      <c r="E53" s="219">
        <f t="shared" si="7"/>
        <v>1641.4054796374269</v>
      </c>
      <c r="F53" s="219">
        <f t="shared" si="8"/>
        <v>1822.8478788150198</v>
      </c>
      <c r="G53" s="219">
        <f t="shared" si="9"/>
        <v>60567.417095537312</v>
      </c>
    </row>
    <row r="54" spans="1:7" x14ac:dyDescent="0.25">
      <c r="A54" s="218">
        <f t="shared" si="10"/>
        <v>46844</v>
      </c>
      <c r="B54" s="203">
        <v>40</v>
      </c>
      <c r="C54" s="197">
        <f t="shared" si="11"/>
        <v>60567.417095537312</v>
      </c>
      <c r="D54" s="219">
        <f t="shared" si="6"/>
        <v>176.65496652865056</v>
      </c>
      <c r="E54" s="219">
        <f t="shared" si="7"/>
        <v>1646.1929122863694</v>
      </c>
      <c r="F54" s="219">
        <f t="shared" si="8"/>
        <v>1822.8478788150201</v>
      </c>
      <c r="G54" s="219">
        <f t="shared" si="9"/>
        <v>58921.224183250946</v>
      </c>
    </row>
    <row r="55" spans="1:7" x14ac:dyDescent="0.25">
      <c r="A55" s="218">
        <f t="shared" si="10"/>
        <v>46874</v>
      </c>
      <c r="B55" s="203">
        <v>41</v>
      </c>
      <c r="C55" s="197">
        <f t="shared" si="11"/>
        <v>58921.224183250946</v>
      </c>
      <c r="D55" s="219">
        <f t="shared" si="6"/>
        <v>171.85357053448197</v>
      </c>
      <c r="E55" s="219">
        <f t="shared" si="7"/>
        <v>1650.994308280538</v>
      </c>
      <c r="F55" s="219">
        <f t="shared" si="8"/>
        <v>1822.8478788150201</v>
      </c>
      <c r="G55" s="219">
        <f t="shared" si="9"/>
        <v>57270.229874970406</v>
      </c>
    </row>
    <row r="56" spans="1:7" x14ac:dyDescent="0.25">
      <c r="A56" s="218">
        <f t="shared" si="10"/>
        <v>46905</v>
      </c>
      <c r="B56" s="203">
        <v>42</v>
      </c>
      <c r="C56" s="197">
        <f t="shared" si="11"/>
        <v>57270.229874970406</v>
      </c>
      <c r="D56" s="219">
        <f t="shared" si="6"/>
        <v>167.03817046866376</v>
      </c>
      <c r="E56" s="219">
        <f t="shared" si="7"/>
        <v>1655.8097083463563</v>
      </c>
      <c r="F56" s="219">
        <f t="shared" si="8"/>
        <v>1822.8478788150201</v>
      </c>
      <c r="G56" s="219">
        <f t="shared" si="9"/>
        <v>55614.420166624048</v>
      </c>
    </row>
    <row r="57" spans="1:7" x14ac:dyDescent="0.25">
      <c r="A57" s="218">
        <f t="shared" si="10"/>
        <v>46935</v>
      </c>
      <c r="B57" s="203">
        <v>43</v>
      </c>
      <c r="C57" s="197">
        <f t="shared" si="11"/>
        <v>55614.420166624048</v>
      </c>
      <c r="D57" s="219">
        <f t="shared" si="6"/>
        <v>162.20872548598692</v>
      </c>
      <c r="E57" s="219">
        <f t="shared" si="7"/>
        <v>1660.6391533290332</v>
      </c>
      <c r="F57" s="219">
        <f t="shared" si="8"/>
        <v>1822.8478788150201</v>
      </c>
      <c r="G57" s="219">
        <f t="shared" si="9"/>
        <v>53953.781013295018</v>
      </c>
    </row>
    <row r="58" spans="1:7" x14ac:dyDescent="0.25">
      <c r="A58" s="218">
        <f t="shared" si="10"/>
        <v>46966</v>
      </c>
      <c r="B58" s="203">
        <v>44</v>
      </c>
      <c r="C58" s="197">
        <f t="shared" si="11"/>
        <v>53953.781013295018</v>
      </c>
      <c r="D58" s="219">
        <f t="shared" si="6"/>
        <v>157.36519462211055</v>
      </c>
      <c r="E58" s="219">
        <f t="shared" si="7"/>
        <v>1665.4826841929093</v>
      </c>
      <c r="F58" s="219">
        <f t="shared" si="8"/>
        <v>1822.8478788150198</v>
      </c>
      <c r="G58" s="219">
        <f t="shared" si="9"/>
        <v>52288.298329102108</v>
      </c>
    </row>
    <row r="59" spans="1:7" x14ac:dyDescent="0.25">
      <c r="A59" s="218">
        <f t="shared" si="10"/>
        <v>46997</v>
      </c>
      <c r="B59" s="203">
        <v>45</v>
      </c>
      <c r="C59" s="197">
        <f t="shared" si="11"/>
        <v>52288.298329102108</v>
      </c>
      <c r="D59" s="219">
        <f t="shared" si="6"/>
        <v>152.50753679321454</v>
      </c>
      <c r="E59" s="219">
        <f t="shared" si="7"/>
        <v>1670.3403420218053</v>
      </c>
      <c r="F59" s="219">
        <f t="shared" si="8"/>
        <v>1822.8478788150198</v>
      </c>
      <c r="G59" s="219">
        <f t="shared" si="9"/>
        <v>50617.957987080306</v>
      </c>
    </row>
    <row r="60" spans="1:7" x14ac:dyDescent="0.25">
      <c r="A60" s="218">
        <f t="shared" si="10"/>
        <v>47027</v>
      </c>
      <c r="B60" s="203">
        <v>46</v>
      </c>
      <c r="C60" s="197">
        <f t="shared" si="11"/>
        <v>50617.957987080306</v>
      </c>
      <c r="D60" s="219">
        <f t="shared" si="6"/>
        <v>147.63571079565097</v>
      </c>
      <c r="E60" s="219">
        <f t="shared" si="7"/>
        <v>1675.2121680193691</v>
      </c>
      <c r="F60" s="219">
        <f t="shared" si="8"/>
        <v>1822.8478788150201</v>
      </c>
      <c r="G60" s="219">
        <f t="shared" si="9"/>
        <v>48942.74581906094</v>
      </c>
    </row>
    <row r="61" spans="1:7" x14ac:dyDescent="0.25">
      <c r="A61" s="218">
        <f t="shared" si="10"/>
        <v>47058</v>
      </c>
      <c r="B61" s="203">
        <v>47</v>
      </c>
      <c r="C61" s="197">
        <f t="shared" si="11"/>
        <v>48942.74581906094</v>
      </c>
      <c r="D61" s="219">
        <f t="shared" si="6"/>
        <v>142.74967530559445</v>
      </c>
      <c r="E61" s="219">
        <f t="shared" si="7"/>
        <v>1680.0982035094255</v>
      </c>
      <c r="F61" s="219">
        <f t="shared" si="8"/>
        <v>1822.8478788150201</v>
      </c>
      <c r="G61" s="219">
        <f t="shared" si="9"/>
        <v>47262.647615551512</v>
      </c>
    </row>
    <row r="62" spans="1:7" x14ac:dyDescent="0.25">
      <c r="A62" s="218">
        <f t="shared" si="10"/>
        <v>47088</v>
      </c>
      <c r="B62" s="203">
        <v>48</v>
      </c>
      <c r="C62" s="197">
        <f t="shared" si="11"/>
        <v>47262.647615551512</v>
      </c>
      <c r="D62" s="219">
        <f t="shared" si="6"/>
        <v>137.84938887869197</v>
      </c>
      <c r="E62" s="219">
        <f t="shared" si="7"/>
        <v>1684.998489936328</v>
      </c>
      <c r="F62" s="219">
        <f t="shared" si="8"/>
        <v>1822.8478788150201</v>
      </c>
      <c r="G62" s="219">
        <f t="shared" si="9"/>
        <v>45577.649125615186</v>
      </c>
    </row>
    <row r="63" spans="1:7" x14ac:dyDescent="0.25">
      <c r="A63" s="218">
        <f t="shared" si="10"/>
        <v>47119</v>
      </c>
      <c r="B63" s="203">
        <v>49</v>
      </c>
      <c r="C63" s="197">
        <f t="shared" si="11"/>
        <v>45577.649125615186</v>
      </c>
      <c r="D63" s="219">
        <f t="shared" si="6"/>
        <v>132.93480994971102</v>
      </c>
      <c r="E63" s="219">
        <f t="shared" si="7"/>
        <v>1689.913068865309</v>
      </c>
      <c r="F63" s="219">
        <f t="shared" si="8"/>
        <v>1822.8478788150201</v>
      </c>
      <c r="G63" s="219">
        <f t="shared" si="9"/>
        <v>43887.736056749876</v>
      </c>
    </row>
    <row r="64" spans="1:7" x14ac:dyDescent="0.25">
      <c r="A64" s="218">
        <f t="shared" si="10"/>
        <v>47150</v>
      </c>
      <c r="B64" s="203">
        <v>50</v>
      </c>
      <c r="C64" s="197">
        <f t="shared" si="11"/>
        <v>43887.736056749876</v>
      </c>
      <c r="D64" s="219">
        <f t="shared" si="6"/>
        <v>128.0058968321872</v>
      </c>
      <c r="E64" s="219">
        <f t="shared" si="7"/>
        <v>1694.8419819828325</v>
      </c>
      <c r="F64" s="219">
        <f t="shared" si="8"/>
        <v>1822.8478788150196</v>
      </c>
      <c r="G64" s="219">
        <f t="shared" si="9"/>
        <v>42192.894074767042</v>
      </c>
    </row>
    <row r="65" spans="1:7" x14ac:dyDescent="0.25">
      <c r="A65" s="218">
        <f t="shared" si="10"/>
        <v>47178</v>
      </c>
      <c r="B65" s="203">
        <v>51</v>
      </c>
      <c r="C65" s="197">
        <f t="shared" si="11"/>
        <v>42192.894074767042</v>
      </c>
      <c r="D65" s="219">
        <f t="shared" si="6"/>
        <v>123.06260771807059</v>
      </c>
      <c r="E65" s="219">
        <f t="shared" si="7"/>
        <v>1699.7852710969491</v>
      </c>
      <c r="F65" s="219">
        <f t="shared" si="8"/>
        <v>1822.8478788150198</v>
      </c>
      <c r="G65" s="219">
        <f t="shared" si="9"/>
        <v>40493.108803670097</v>
      </c>
    </row>
    <row r="66" spans="1:7" x14ac:dyDescent="0.25">
      <c r="A66" s="218">
        <f t="shared" si="10"/>
        <v>47209</v>
      </c>
      <c r="B66" s="203">
        <v>52</v>
      </c>
      <c r="C66" s="197">
        <f t="shared" si="11"/>
        <v>40493.108803670097</v>
      </c>
      <c r="D66" s="219">
        <f t="shared" si="6"/>
        <v>118.10490067737119</v>
      </c>
      <c r="E66" s="219">
        <f t="shared" si="7"/>
        <v>1704.7429781376491</v>
      </c>
      <c r="F66" s="219">
        <f t="shared" si="8"/>
        <v>1822.8478788150203</v>
      </c>
      <c r="G66" s="219">
        <f t="shared" si="9"/>
        <v>38788.365825532448</v>
      </c>
    </row>
    <row r="67" spans="1:7" x14ac:dyDescent="0.25">
      <c r="A67" s="218">
        <f t="shared" si="10"/>
        <v>47239</v>
      </c>
      <c r="B67" s="203">
        <v>53</v>
      </c>
      <c r="C67" s="197">
        <f t="shared" si="11"/>
        <v>38788.365825532448</v>
      </c>
      <c r="D67" s="219">
        <f t="shared" si="6"/>
        <v>113.13273365780302</v>
      </c>
      <c r="E67" s="219">
        <f t="shared" si="7"/>
        <v>1709.715145157217</v>
      </c>
      <c r="F67" s="219">
        <f t="shared" si="8"/>
        <v>1822.8478788150201</v>
      </c>
      <c r="G67" s="219">
        <f t="shared" si="9"/>
        <v>37078.650680375235</v>
      </c>
    </row>
    <row r="68" spans="1:7" x14ac:dyDescent="0.25">
      <c r="A68" s="218">
        <f t="shared" si="10"/>
        <v>47270</v>
      </c>
      <c r="B68" s="203">
        <v>54</v>
      </c>
      <c r="C68" s="197">
        <f t="shared" si="11"/>
        <v>37078.650680375235</v>
      </c>
      <c r="D68" s="219">
        <f t="shared" si="6"/>
        <v>108.1460644844278</v>
      </c>
      <c r="E68" s="219">
        <f t="shared" si="7"/>
        <v>1714.701814330592</v>
      </c>
      <c r="F68" s="219">
        <f t="shared" si="8"/>
        <v>1822.8478788150198</v>
      </c>
      <c r="G68" s="219">
        <f t="shared" si="9"/>
        <v>35363.948866044644</v>
      </c>
    </row>
    <row r="69" spans="1:7" x14ac:dyDescent="0.25">
      <c r="A69" s="218">
        <f t="shared" si="10"/>
        <v>47300</v>
      </c>
      <c r="B69" s="203">
        <v>55</v>
      </c>
      <c r="C69" s="197">
        <f t="shared" si="11"/>
        <v>35363.948866044644</v>
      </c>
      <c r="D69" s="219">
        <f t="shared" si="6"/>
        <v>103.14485085929691</v>
      </c>
      <c r="E69" s="219">
        <f t="shared" si="7"/>
        <v>1719.703027955723</v>
      </c>
      <c r="F69" s="219">
        <f t="shared" si="8"/>
        <v>1822.8478788150198</v>
      </c>
      <c r="G69" s="219">
        <f t="shared" si="9"/>
        <v>33644.245838088922</v>
      </c>
    </row>
    <row r="70" spans="1:7" x14ac:dyDescent="0.25">
      <c r="A70" s="218">
        <f t="shared" si="10"/>
        <v>47331</v>
      </c>
      <c r="B70" s="203">
        <v>56</v>
      </c>
      <c r="C70" s="197">
        <f t="shared" si="11"/>
        <v>33644.245838088922</v>
      </c>
      <c r="D70" s="219">
        <f t="shared" si="6"/>
        <v>98.129050361092709</v>
      </c>
      <c r="E70" s="219">
        <f t="shared" si="7"/>
        <v>1724.7188284539272</v>
      </c>
      <c r="F70" s="219">
        <f t="shared" si="8"/>
        <v>1822.8478788150201</v>
      </c>
      <c r="G70" s="219">
        <f t="shared" si="9"/>
        <v>31919.527009634996</v>
      </c>
    </row>
    <row r="71" spans="1:7" x14ac:dyDescent="0.25">
      <c r="A71" s="218">
        <f t="shared" si="10"/>
        <v>47362</v>
      </c>
      <c r="B71" s="203">
        <v>57</v>
      </c>
      <c r="C71" s="197">
        <f t="shared" si="11"/>
        <v>31919.527009634996</v>
      </c>
      <c r="D71" s="219">
        <f t="shared" si="6"/>
        <v>93.09862044476877</v>
      </c>
      <c r="E71" s="219">
        <f t="shared" si="7"/>
        <v>1729.7492583702513</v>
      </c>
      <c r="F71" s="219">
        <f t="shared" si="8"/>
        <v>1822.8478788150201</v>
      </c>
      <c r="G71" s="219">
        <f t="shared" si="9"/>
        <v>30189.777751264744</v>
      </c>
    </row>
    <row r="72" spans="1:7" x14ac:dyDescent="0.25">
      <c r="A72" s="218">
        <f t="shared" si="10"/>
        <v>47392</v>
      </c>
      <c r="B72" s="203">
        <v>58</v>
      </c>
      <c r="C72" s="197">
        <f t="shared" si="11"/>
        <v>30189.777751264744</v>
      </c>
      <c r="D72" s="219">
        <f t="shared" si="6"/>
        <v>88.053518441188857</v>
      </c>
      <c r="E72" s="219">
        <f t="shared" si="7"/>
        <v>1734.7943603738311</v>
      </c>
      <c r="F72" s="219">
        <f t="shared" si="8"/>
        <v>1822.8478788150198</v>
      </c>
      <c r="G72" s="219">
        <f t="shared" si="9"/>
        <v>28454.983390890913</v>
      </c>
    </row>
    <row r="73" spans="1:7" x14ac:dyDescent="0.25">
      <c r="A73" s="218">
        <f t="shared" si="10"/>
        <v>47423</v>
      </c>
      <c r="B73" s="203">
        <v>59</v>
      </c>
      <c r="C73" s="197">
        <f t="shared" si="11"/>
        <v>28454.983390890913</v>
      </c>
      <c r="D73" s="219">
        <f t="shared" si="6"/>
        <v>82.993701556765174</v>
      </c>
      <c r="E73" s="219">
        <f t="shared" si="7"/>
        <v>1739.8541772582548</v>
      </c>
      <c r="F73" s="219">
        <f t="shared" si="8"/>
        <v>1822.8478788150201</v>
      </c>
      <c r="G73" s="219">
        <f t="shared" si="9"/>
        <v>26715.129213632659</v>
      </c>
    </row>
    <row r="74" spans="1:7" x14ac:dyDescent="0.25">
      <c r="A74" s="218">
        <f t="shared" si="10"/>
        <v>47453</v>
      </c>
      <c r="B74" s="203">
        <v>60</v>
      </c>
      <c r="C74" s="197">
        <f t="shared" si="11"/>
        <v>26715.129213632659</v>
      </c>
      <c r="D74" s="219">
        <f t="shared" si="6"/>
        <v>77.919126873095266</v>
      </c>
      <c r="E74" s="219">
        <f t="shared" si="7"/>
        <v>1744.9287519419247</v>
      </c>
      <c r="F74" s="219">
        <f t="shared" si="8"/>
        <v>1822.8478788150201</v>
      </c>
      <c r="G74" s="219">
        <f t="shared" si="9"/>
        <v>24970.200461690736</v>
      </c>
    </row>
    <row r="75" spans="1:7" x14ac:dyDescent="0.25">
      <c r="A75" s="218">
        <f t="shared" si="10"/>
        <v>47484</v>
      </c>
      <c r="B75" s="203">
        <v>61</v>
      </c>
      <c r="C75" s="197">
        <f t="shared" si="11"/>
        <v>24970.200461690736</v>
      </c>
      <c r="D75" s="219">
        <f t="shared" si="6"/>
        <v>72.829751346597988</v>
      </c>
      <c r="E75" s="219">
        <f t="shared" si="7"/>
        <v>1750.0181274684219</v>
      </c>
      <c r="F75" s="219">
        <f t="shared" si="8"/>
        <v>1822.8478788150198</v>
      </c>
      <c r="G75" s="219">
        <f t="shared" si="9"/>
        <v>23220.182334222314</v>
      </c>
    </row>
    <row r="76" spans="1:7" x14ac:dyDescent="0.25">
      <c r="A76" s="218">
        <f t="shared" si="10"/>
        <v>47515</v>
      </c>
      <c r="B76" s="203">
        <v>62</v>
      </c>
      <c r="C76" s="197">
        <f t="shared" si="11"/>
        <v>23220.182334222314</v>
      </c>
      <c r="D76" s="219">
        <f t="shared" si="6"/>
        <v>67.725531808148418</v>
      </c>
      <c r="E76" s="219">
        <f t="shared" si="7"/>
        <v>1755.1223470068715</v>
      </c>
      <c r="F76" s="219">
        <f t="shared" si="8"/>
        <v>1822.8478788150198</v>
      </c>
      <c r="G76" s="219">
        <f t="shared" si="9"/>
        <v>21465.059987215442</v>
      </c>
    </row>
    <row r="77" spans="1:7" x14ac:dyDescent="0.25">
      <c r="A77" s="218">
        <f t="shared" si="10"/>
        <v>47543</v>
      </c>
      <c r="B77" s="203">
        <v>63</v>
      </c>
      <c r="C77" s="197">
        <f t="shared" si="11"/>
        <v>21465.059987215442</v>
      </c>
      <c r="D77" s="219">
        <f t="shared" si="6"/>
        <v>62.606424962711721</v>
      </c>
      <c r="E77" s="219">
        <f t="shared" si="7"/>
        <v>1760.2414538523083</v>
      </c>
      <c r="F77" s="219">
        <f t="shared" si="8"/>
        <v>1822.8478788150201</v>
      </c>
      <c r="G77" s="219">
        <f t="shared" si="9"/>
        <v>19704.818533363134</v>
      </c>
    </row>
    <row r="78" spans="1:7" x14ac:dyDescent="0.25">
      <c r="A78" s="218">
        <f t="shared" si="10"/>
        <v>47574</v>
      </c>
      <c r="B78" s="203">
        <v>64</v>
      </c>
      <c r="C78" s="197">
        <f t="shared" si="11"/>
        <v>19704.818533363134</v>
      </c>
      <c r="D78" s="219">
        <f t="shared" si="6"/>
        <v>57.472387388975818</v>
      </c>
      <c r="E78" s="219">
        <f t="shared" si="7"/>
        <v>1765.3754914260439</v>
      </c>
      <c r="F78" s="219">
        <f t="shared" si="8"/>
        <v>1822.8478788150198</v>
      </c>
      <c r="G78" s="219">
        <f t="shared" si="9"/>
        <v>17939.443041937091</v>
      </c>
    </row>
    <row r="79" spans="1:7" x14ac:dyDescent="0.25">
      <c r="A79" s="218">
        <f t="shared" si="10"/>
        <v>47604</v>
      </c>
      <c r="B79" s="203">
        <v>65</v>
      </c>
      <c r="C79" s="197">
        <f t="shared" si="11"/>
        <v>17939.443041937091</v>
      </c>
      <c r="D79" s="219">
        <f t="shared" ref="D79:D87" si="12">IPMT($E$11/12,B79,$E$7,-$E$8,$E$9,0)</f>
        <v>52.323375538983193</v>
      </c>
      <c r="E79" s="219">
        <f t="shared" ref="E79:E88" si="13">PPMT($E$11/12,B79,$E$7,-$E$8,$E$9,0)</f>
        <v>1770.5245032760367</v>
      </c>
      <c r="F79" s="219">
        <f t="shared" ref="F79:F88" si="14">D79+E79</f>
        <v>1822.8478788150198</v>
      </c>
      <c r="G79" s="219">
        <f t="shared" ref="G79:G88" si="15">C79-E79</f>
        <v>16168.918538661055</v>
      </c>
    </row>
    <row r="80" spans="1:7" x14ac:dyDescent="0.25">
      <c r="A80" s="218">
        <f t="shared" ref="A80:A87" si="16">EDATE(A79,1)</f>
        <v>47635</v>
      </c>
      <c r="B80" s="203">
        <v>66</v>
      </c>
      <c r="C80" s="197">
        <f t="shared" ref="C80:C88" si="17">G79</f>
        <v>16168.918538661055</v>
      </c>
      <c r="D80" s="219">
        <f t="shared" si="12"/>
        <v>47.159345737761413</v>
      </c>
      <c r="E80" s="219">
        <f t="shared" si="13"/>
        <v>1775.6885330772584</v>
      </c>
      <c r="F80" s="219">
        <f t="shared" si="14"/>
        <v>1822.8478788150198</v>
      </c>
      <c r="G80" s="219">
        <f t="shared" si="15"/>
        <v>14393.230005583797</v>
      </c>
    </row>
    <row r="81" spans="1:7" x14ac:dyDescent="0.25">
      <c r="A81" s="218">
        <f t="shared" si="16"/>
        <v>47665</v>
      </c>
      <c r="B81" s="203">
        <v>67</v>
      </c>
      <c r="C81" s="197">
        <f t="shared" si="17"/>
        <v>14393.230005583797</v>
      </c>
      <c r="D81" s="219">
        <f t="shared" si="12"/>
        <v>41.980254182952741</v>
      </c>
      <c r="E81" s="219">
        <f t="shared" si="13"/>
        <v>1780.867624632067</v>
      </c>
      <c r="F81" s="219">
        <f t="shared" si="14"/>
        <v>1822.8478788150196</v>
      </c>
      <c r="G81" s="219">
        <f t="shared" si="15"/>
        <v>12612.36238095173</v>
      </c>
    </row>
    <row r="82" spans="1:7" x14ac:dyDescent="0.25">
      <c r="A82" s="218">
        <f t="shared" si="16"/>
        <v>47696</v>
      </c>
      <c r="B82" s="203">
        <v>68</v>
      </c>
      <c r="C82" s="197">
        <f t="shared" si="17"/>
        <v>12612.36238095173</v>
      </c>
      <c r="D82" s="219">
        <f t="shared" si="12"/>
        <v>36.786056944442556</v>
      </c>
      <c r="E82" s="219">
        <f t="shared" si="13"/>
        <v>1786.0618218705772</v>
      </c>
      <c r="F82" s="219">
        <f t="shared" si="14"/>
        <v>1822.8478788150198</v>
      </c>
      <c r="G82" s="219">
        <f t="shared" si="15"/>
        <v>10826.300559081154</v>
      </c>
    </row>
    <row r="83" spans="1:7" x14ac:dyDescent="0.25">
      <c r="A83" s="218">
        <f t="shared" si="16"/>
        <v>47727</v>
      </c>
      <c r="B83" s="203">
        <v>69</v>
      </c>
      <c r="C83" s="197">
        <f t="shared" si="17"/>
        <v>10826.300559081154</v>
      </c>
      <c r="D83" s="219">
        <f t="shared" si="12"/>
        <v>31.576709963986698</v>
      </c>
      <c r="E83" s="219">
        <f t="shared" si="13"/>
        <v>1791.2711688510333</v>
      </c>
      <c r="F83" s="219">
        <f t="shared" si="14"/>
        <v>1822.8478788150201</v>
      </c>
      <c r="G83" s="219">
        <f t="shared" si="15"/>
        <v>9035.02939023012</v>
      </c>
    </row>
    <row r="84" spans="1:7" x14ac:dyDescent="0.25">
      <c r="A84" s="218">
        <f t="shared" si="16"/>
        <v>47757</v>
      </c>
      <c r="B84" s="203">
        <v>70</v>
      </c>
      <c r="C84" s="197">
        <f t="shared" si="17"/>
        <v>9035.02939023012</v>
      </c>
      <c r="D84" s="219">
        <f t="shared" si="12"/>
        <v>26.352169054837844</v>
      </c>
      <c r="E84" s="219">
        <f t="shared" si="13"/>
        <v>1796.4957097601819</v>
      </c>
      <c r="F84" s="219">
        <f t="shared" si="14"/>
        <v>1822.8478788150196</v>
      </c>
      <c r="G84" s="219">
        <f t="shared" si="15"/>
        <v>7238.5336804699382</v>
      </c>
    </row>
    <row r="85" spans="1:7" x14ac:dyDescent="0.25">
      <c r="A85" s="218">
        <f t="shared" si="16"/>
        <v>47788</v>
      </c>
      <c r="B85" s="203">
        <v>71</v>
      </c>
      <c r="C85" s="197">
        <f t="shared" si="17"/>
        <v>7238.5336804699382</v>
      </c>
      <c r="D85" s="219">
        <f t="shared" si="12"/>
        <v>21.112389901370648</v>
      </c>
      <c r="E85" s="219">
        <f t="shared" si="13"/>
        <v>1801.7354889136493</v>
      </c>
      <c r="F85" s="219">
        <f t="shared" si="14"/>
        <v>1822.8478788150201</v>
      </c>
      <c r="G85" s="219">
        <f t="shared" si="15"/>
        <v>5436.7981915562887</v>
      </c>
    </row>
    <row r="86" spans="1:7" x14ac:dyDescent="0.25">
      <c r="A86" s="218">
        <f t="shared" si="16"/>
        <v>47818</v>
      </c>
      <c r="B86" s="203">
        <v>72</v>
      </c>
      <c r="C86" s="197">
        <f t="shared" si="17"/>
        <v>5436.7981915562887</v>
      </c>
      <c r="D86" s="219">
        <f t="shared" si="12"/>
        <v>15.857328058705839</v>
      </c>
      <c r="E86" s="219">
        <f t="shared" si="13"/>
        <v>1806.9905507563142</v>
      </c>
      <c r="F86" s="219">
        <f t="shared" si="14"/>
        <v>1822.8478788150201</v>
      </c>
      <c r="G86" s="219">
        <f t="shared" si="15"/>
        <v>3629.8076407999743</v>
      </c>
    </row>
    <row r="87" spans="1:7" x14ac:dyDescent="0.25">
      <c r="A87" s="218">
        <f t="shared" si="16"/>
        <v>47849</v>
      </c>
      <c r="B87" s="203">
        <v>73</v>
      </c>
      <c r="C87" s="197">
        <f t="shared" si="17"/>
        <v>3629.8076407999743</v>
      </c>
      <c r="D87" s="219">
        <f t="shared" si="12"/>
        <v>10.586938952333259</v>
      </c>
      <c r="E87" s="219">
        <f t="shared" si="13"/>
        <v>1812.2609398626869</v>
      </c>
      <c r="F87" s="219">
        <f t="shared" si="14"/>
        <v>1822.8478788150201</v>
      </c>
      <c r="G87" s="219">
        <f t="shared" si="15"/>
        <v>1817.5467009372874</v>
      </c>
    </row>
    <row r="88" spans="1:7" x14ac:dyDescent="0.25">
      <c r="A88" s="218">
        <f>EDATE(A87,1)+2</f>
        <v>47882</v>
      </c>
      <c r="B88" s="203">
        <v>74</v>
      </c>
      <c r="C88" s="197">
        <f t="shared" si="17"/>
        <v>1817.5467009372874</v>
      </c>
      <c r="D88" s="219">
        <f>IPMT($E$11/12,B88,$E$7,-$E$8,$E$9,0)*3/28</f>
        <v>0.56798334404290196</v>
      </c>
      <c r="E88" s="219">
        <f t="shared" si="13"/>
        <v>1817.546700937286</v>
      </c>
      <c r="F88" s="219">
        <f t="shared" si="14"/>
        <v>1818.1146842813289</v>
      </c>
      <c r="G88" s="219">
        <f t="shared" si="15"/>
        <v>0</v>
      </c>
    </row>
    <row r="89" spans="1:7" x14ac:dyDescent="0.25">
      <c r="A89" s="2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E922C-2986-46E8-81A6-E358E53E5329}">
  <dimension ref="A1:P143"/>
  <sheetViews>
    <sheetView zoomScaleNormal="100" workbookViewId="0">
      <selection activeCell="J27" sqref="J27"/>
    </sheetView>
  </sheetViews>
  <sheetFormatPr defaultRowHeight="15" x14ac:dyDescent="0.25"/>
  <cols>
    <col min="1" max="1" width="9.140625" style="74"/>
    <col min="2" max="2" width="7.85546875" style="74" customWidth="1"/>
    <col min="3" max="3" width="14.7109375" style="74" customWidth="1"/>
    <col min="4" max="4" width="14.28515625" style="74" customWidth="1"/>
    <col min="5" max="6" width="14.7109375" style="74" customWidth="1"/>
    <col min="7" max="7" width="14.7109375" style="94" customWidth="1"/>
    <col min="8" max="257" width="9.140625" style="74" bestFit="1"/>
    <col min="258" max="258" width="7.85546875" style="74" customWidth="1"/>
    <col min="259" max="259" width="14.7109375" style="74" customWidth="1"/>
    <col min="260" max="260" width="14.28515625" style="74" customWidth="1"/>
    <col min="261" max="263" width="14.7109375" style="74" customWidth="1"/>
    <col min="264" max="513" width="9.140625" style="74" bestFit="1"/>
    <col min="514" max="514" width="7.85546875" style="74" customWidth="1"/>
    <col min="515" max="515" width="14.7109375" style="74" customWidth="1"/>
    <col min="516" max="516" width="14.28515625" style="74" customWidth="1"/>
    <col min="517" max="519" width="14.7109375" style="74" customWidth="1"/>
    <col min="520" max="769" width="9.140625" style="74" bestFit="1"/>
    <col min="770" max="770" width="7.85546875" style="74" customWidth="1"/>
    <col min="771" max="771" width="14.7109375" style="74" customWidth="1"/>
    <col min="772" max="772" width="14.28515625" style="74" customWidth="1"/>
    <col min="773" max="775" width="14.7109375" style="74" customWidth="1"/>
    <col min="776" max="1025" width="9.140625" style="74" bestFit="1"/>
    <col min="1026" max="1026" width="7.85546875" style="74" customWidth="1"/>
    <col min="1027" max="1027" width="14.7109375" style="74" customWidth="1"/>
    <col min="1028" max="1028" width="14.28515625" style="74" customWidth="1"/>
    <col min="1029" max="1031" width="14.7109375" style="74" customWidth="1"/>
    <col min="1032" max="1281" width="9.140625" style="74" bestFit="1"/>
    <col min="1282" max="1282" width="7.85546875" style="74" customWidth="1"/>
    <col min="1283" max="1283" width="14.7109375" style="74" customWidth="1"/>
    <col min="1284" max="1284" width="14.28515625" style="74" customWidth="1"/>
    <col min="1285" max="1287" width="14.7109375" style="74" customWidth="1"/>
    <col min="1288" max="1537" width="9.140625" style="74" bestFit="1"/>
    <col min="1538" max="1538" width="7.85546875" style="74" customWidth="1"/>
    <col min="1539" max="1539" width="14.7109375" style="74" customWidth="1"/>
    <col min="1540" max="1540" width="14.28515625" style="74" customWidth="1"/>
    <col min="1541" max="1543" width="14.7109375" style="74" customWidth="1"/>
    <col min="1544" max="1793" width="9.140625" style="74" bestFit="1"/>
    <col min="1794" max="1794" width="7.85546875" style="74" customWidth="1"/>
    <col min="1795" max="1795" width="14.7109375" style="74" customWidth="1"/>
    <col min="1796" max="1796" width="14.28515625" style="74" customWidth="1"/>
    <col min="1797" max="1799" width="14.7109375" style="74" customWidth="1"/>
    <col min="1800" max="2049" width="9.140625" style="74" bestFit="1"/>
    <col min="2050" max="2050" width="7.85546875" style="74" customWidth="1"/>
    <col min="2051" max="2051" width="14.7109375" style="74" customWidth="1"/>
    <col min="2052" max="2052" width="14.28515625" style="74" customWidth="1"/>
    <col min="2053" max="2055" width="14.7109375" style="74" customWidth="1"/>
    <col min="2056" max="2305" width="9.140625" style="74" bestFit="1"/>
    <col min="2306" max="2306" width="7.85546875" style="74" customWidth="1"/>
    <col min="2307" max="2307" width="14.7109375" style="74" customWidth="1"/>
    <col min="2308" max="2308" width="14.28515625" style="74" customWidth="1"/>
    <col min="2309" max="2311" width="14.7109375" style="74" customWidth="1"/>
    <col min="2312" max="2561" width="9.140625" style="74" bestFit="1"/>
    <col min="2562" max="2562" width="7.85546875" style="74" customWidth="1"/>
    <col min="2563" max="2563" width="14.7109375" style="74" customWidth="1"/>
    <col min="2564" max="2564" width="14.28515625" style="74" customWidth="1"/>
    <col min="2565" max="2567" width="14.7109375" style="74" customWidth="1"/>
    <col min="2568" max="2817" width="9.140625" style="74" bestFit="1"/>
    <col min="2818" max="2818" width="7.85546875" style="74" customWidth="1"/>
    <col min="2819" max="2819" width="14.7109375" style="74" customWidth="1"/>
    <col min="2820" max="2820" width="14.28515625" style="74" customWidth="1"/>
    <col min="2821" max="2823" width="14.7109375" style="74" customWidth="1"/>
    <col min="2824" max="3073" width="9.140625" style="74" bestFit="1"/>
    <col min="3074" max="3074" width="7.85546875" style="74" customWidth="1"/>
    <col min="3075" max="3075" width="14.7109375" style="74" customWidth="1"/>
    <col min="3076" max="3076" width="14.28515625" style="74" customWidth="1"/>
    <col min="3077" max="3079" width="14.7109375" style="74" customWidth="1"/>
    <col min="3080" max="3329" width="9.140625" style="74" bestFit="1"/>
    <col min="3330" max="3330" width="7.85546875" style="74" customWidth="1"/>
    <col min="3331" max="3331" width="14.7109375" style="74" customWidth="1"/>
    <col min="3332" max="3332" width="14.28515625" style="74" customWidth="1"/>
    <col min="3333" max="3335" width="14.7109375" style="74" customWidth="1"/>
    <col min="3336" max="3585" width="9.140625" style="74" bestFit="1"/>
    <col min="3586" max="3586" width="7.85546875" style="74" customWidth="1"/>
    <col min="3587" max="3587" width="14.7109375" style="74" customWidth="1"/>
    <col min="3588" max="3588" width="14.28515625" style="74" customWidth="1"/>
    <col min="3589" max="3591" width="14.7109375" style="74" customWidth="1"/>
    <col min="3592" max="3841" width="9.140625" style="74" bestFit="1"/>
    <col min="3842" max="3842" width="7.85546875" style="74" customWidth="1"/>
    <col min="3843" max="3843" width="14.7109375" style="74" customWidth="1"/>
    <col min="3844" max="3844" width="14.28515625" style="74" customWidth="1"/>
    <col min="3845" max="3847" width="14.7109375" style="74" customWidth="1"/>
    <col min="3848" max="4097" width="9.140625" style="74" bestFit="1"/>
    <col min="4098" max="4098" width="7.85546875" style="74" customWidth="1"/>
    <col min="4099" max="4099" width="14.7109375" style="74" customWidth="1"/>
    <col min="4100" max="4100" width="14.28515625" style="74" customWidth="1"/>
    <col min="4101" max="4103" width="14.7109375" style="74" customWidth="1"/>
    <col min="4104" max="4353" width="9.140625" style="74" bestFit="1"/>
    <col min="4354" max="4354" width="7.85546875" style="74" customWidth="1"/>
    <col min="4355" max="4355" width="14.7109375" style="74" customWidth="1"/>
    <col min="4356" max="4356" width="14.28515625" style="74" customWidth="1"/>
    <col min="4357" max="4359" width="14.7109375" style="74" customWidth="1"/>
    <col min="4360" max="4609" width="9.140625" style="74" bestFit="1"/>
    <col min="4610" max="4610" width="7.85546875" style="74" customWidth="1"/>
    <col min="4611" max="4611" width="14.7109375" style="74" customWidth="1"/>
    <col min="4612" max="4612" width="14.28515625" style="74" customWidth="1"/>
    <col min="4613" max="4615" width="14.7109375" style="74" customWidth="1"/>
    <col min="4616" max="4865" width="9.140625" style="74" bestFit="1"/>
    <col min="4866" max="4866" width="7.85546875" style="74" customWidth="1"/>
    <col min="4867" max="4867" width="14.7109375" style="74" customWidth="1"/>
    <col min="4868" max="4868" width="14.28515625" style="74" customWidth="1"/>
    <col min="4869" max="4871" width="14.7109375" style="74" customWidth="1"/>
    <col min="4872" max="5121" width="9.140625" style="74" bestFit="1"/>
    <col min="5122" max="5122" width="7.85546875" style="74" customWidth="1"/>
    <col min="5123" max="5123" width="14.7109375" style="74" customWidth="1"/>
    <col min="5124" max="5124" width="14.28515625" style="74" customWidth="1"/>
    <col min="5125" max="5127" width="14.7109375" style="74" customWidth="1"/>
    <col min="5128" max="5377" width="9.140625" style="74" bestFit="1"/>
    <col min="5378" max="5378" width="7.85546875" style="74" customWidth="1"/>
    <col min="5379" max="5379" width="14.7109375" style="74" customWidth="1"/>
    <col min="5380" max="5380" width="14.28515625" style="74" customWidth="1"/>
    <col min="5381" max="5383" width="14.7109375" style="74" customWidth="1"/>
    <col min="5384" max="5633" width="9.140625" style="74" bestFit="1"/>
    <col min="5634" max="5634" width="7.85546875" style="74" customWidth="1"/>
    <col min="5635" max="5635" width="14.7109375" style="74" customWidth="1"/>
    <col min="5636" max="5636" width="14.28515625" style="74" customWidth="1"/>
    <col min="5637" max="5639" width="14.7109375" style="74" customWidth="1"/>
    <col min="5640" max="5889" width="9.140625" style="74" bestFit="1"/>
    <col min="5890" max="5890" width="7.85546875" style="74" customWidth="1"/>
    <col min="5891" max="5891" width="14.7109375" style="74" customWidth="1"/>
    <col min="5892" max="5892" width="14.28515625" style="74" customWidth="1"/>
    <col min="5893" max="5895" width="14.7109375" style="74" customWidth="1"/>
    <col min="5896" max="6145" width="9.140625" style="74" bestFit="1"/>
    <col min="6146" max="6146" width="7.85546875" style="74" customWidth="1"/>
    <col min="6147" max="6147" width="14.7109375" style="74" customWidth="1"/>
    <col min="6148" max="6148" width="14.28515625" style="74" customWidth="1"/>
    <col min="6149" max="6151" width="14.7109375" style="74" customWidth="1"/>
    <col min="6152" max="6401" width="9.140625" style="74" bestFit="1"/>
    <col min="6402" max="6402" width="7.85546875" style="74" customWidth="1"/>
    <col min="6403" max="6403" width="14.7109375" style="74" customWidth="1"/>
    <col min="6404" max="6404" width="14.28515625" style="74" customWidth="1"/>
    <col min="6405" max="6407" width="14.7109375" style="74" customWidth="1"/>
    <col min="6408" max="6657" width="9.140625" style="74" bestFit="1"/>
    <col min="6658" max="6658" width="7.85546875" style="74" customWidth="1"/>
    <col min="6659" max="6659" width="14.7109375" style="74" customWidth="1"/>
    <col min="6660" max="6660" width="14.28515625" style="74" customWidth="1"/>
    <col min="6661" max="6663" width="14.7109375" style="74" customWidth="1"/>
    <col min="6664" max="6913" width="9.140625" style="74" bestFit="1"/>
    <col min="6914" max="6914" width="7.85546875" style="74" customWidth="1"/>
    <col min="6915" max="6915" width="14.7109375" style="74" customWidth="1"/>
    <col min="6916" max="6916" width="14.28515625" style="74" customWidth="1"/>
    <col min="6917" max="6919" width="14.7109375" style="74" customWidth="1"/>
    <col min="6920" max="7169" width="9.140625" style="74" bestFit="1"/>
    <col min="7170" max="7170" width="7.85546875" style="74" customWidth="1"/>
    <col min="7171" max="7171" width="14.7109375" style="74" customWidth="1"/>
    <col min="7172" max="7172" width="14.28515625" style="74" customWidth="1"/>
    <col min="7173" max="7175" width="14.7109375" style="74" customWidth="1"/>
    <col min="7176" max="7425" width="9.140625" style="74" bestFit="1"/>
    <col min="7426" max="7426" width="7.85546875" style="74" customWidth="1"/>
    <col min="7427" max="7427" width="14.7109375" style="74" customWidth="1"/>
    <col min="7428" max="7428" width="14.28515625" style="74" customWidth="1"/>
    <col min="7429" max="7431" width="14.7109375" style="74" customWidth="1"/>
    <col min="7432" max="7681" width="9.140625" style="74" bestFit="1"/>
    <col min="7682" max="7682" width="7.85546875" style="74" customWidth="1"/>
    <col min="7683" max="7683" width="14.7109375" style="74" customWidth="1"/>
    <col min="7684" max="7684" width="14.28515625" style="74" customWidth="1"/>
    <col min="7685" max="7687" width="14.7109375" style="74" customWidth="1"/>
    <col min="7688" max="7937" width="9.140625" style="74" bestFit="1"/>
    <col min="7938" max="7938" width="7.85546875" style="74" customWidth="1"/>
    <col min="7939" max="7939" width="14.7109375" style="74" customWidth="1"/>
    <col min="7940" max="7940" width="14.28515625" style="74" customWidth="1"/>
    <col min="7941" max="7943" width="14.7109375" style="74" customWidth="1"/>
    <col min="7944" max="8193" width="9.140625" style="74" bestFit="1"/>
    <col min="8194" max="8194" width="7.85546875" style="74" customWidth="1"/>
    <col min="8195" max="8195" width="14.7109375" style="74" customWidth="1"/>
    <col min="8196" max="8196" width="14.28515625" style="74" customWidth="1"/>
    <col min="8197" max="8199" width="14.7109375" style="74" customWidth="1"/>
    <col min="8200" max="8449" width="9.140625" style="74" bestFit="1"/>
    <col min="8450" max="8450" width="7.85546875" style="74" customWidth="1"/>
    <col min="8451" max="8451" width="14.7109375" style="74" customWidth="1"/>
    <col min="8452" max="8452" width="14.28515625" style="74" customWidth="1"/>
    <col min="8453" max="8455" width="14.7109375" style="74" customWidth="1"/>
    <col min="8456" max="8705" width="9.140625" style="74" bestFit="1"/>
    <col min="8706" max="8706" width="7.85546875" style="74" customWidth="1"/>
    <col min="8707" max="8707" width="14.7109375" style="74" customWidth="1"/>
    <col min="8708" max="8708" width="14.28515625" style="74" customWidth="1"/>
    <col min="8709" max="8711" width="14.7109375" style="74" customWidth="1"/>
    <col min="8712" max="8961" width="9.140625" style="74" bestFit="1"/>
    <col min="8962" max="8962" width="7.85546875" style="74" customWidth="1"/>
    <col min="8963" max="8963" width="14.7109375" style="74" customWidth="1"/>
    <col min="8964" max="8964" width="14.28515625" style="74" customWidth="1"/>
    <col min="8965" max="8967" width="14.7109375" style="74" customWidth="1"/>
    <col min="8968" max="9217" width="9.140625" style="74" bestFit="1"/>
    <col min="9218" max="9218" width="7.85546875" style="74" customWidth="1"/>
    <col min="9219" max="9219" width="14.7109375" style="74" customWidth="1"/>
    <col min="9220" max="9220" width="14.28515625" style="74" customWidth="1"/>
    <col min="9221" max="9223" width="14.7109375" style="74" customWidth="1"/>
    <col min="9224" max="9473" width="9.140625" style="74" bestFit="1"/>
    <col min="9474" max="9474" width="7.85546875" style="74" customWidth="1"/>
    <col min="9475" max="9475" width="14.7109375" style="74" customWidth="1"/>
    <col min="9476" max="9476" width="14.28515625" style="74" customWidth="1"/>
    <col min="9477" max="9479" width="14.7109375" style="74" customWidth="1"/>
    <col min="9480" max="9729" width="9.140625" style="74" bestFit="1"/>
    <col min="9730" max="9730" width="7.85546875" style="74" customWidth="1"/>
    <col min="9731" max="9731" width="14.7109375" style="74" customWidth="1"/>
    <col min="9732" max="9732" width="14.28515625" style="74" customWidth="1"/>
    <col min="9733" max="9735" width="14.7109375" style="74" customWidth="1"/>
    <col min="9736" max="9985" width="9.140625" style="74" bestFit="1"/>
    <col min="9986" max="9986" width="7.85546875" style="74" customWidth="1"/>
    <col min="9987" max="9987" width="14.7109375" style="74" customWidth="1"/>
    <col min="9988" max="9988" width="14.28515625" style="74" customWidth="1"/>
    <col min="9989" max="9991" width="14.7109375" style="74" customWidth="1"/>
    <col min="9992" max="10241" width="9.140625" style="74" bestFit="1"/>
    <col min="10242" max="10242" width="7.85546875" style="74" customWidth="1"/>
    <col min="10243" max="10243" width="14.7109375" style="74" customWidth="1"/>
    <col min="10244" max="10244" width="14.28515625" style="74" customWidth="1"/>
    <col min="10245" max="10247" width="14.7109375" style="74" customWidth="1"/>
    <col min="10248" max="10497" width="9.140625" style="74" bestFit="1"/>
    <col min="10498" max="10498" width="7.85546875" style="74" customWidth="1"/>
    <col min="10499" max="10499" width="14.7109375" style="74" customWidth="1"/>
    <col min="10500" max="10500" width="14.28515625" style="74" customWidth="1"/>
    <col min="10501" max="10503" width="14.7109375" style="74" customWidth="1"/>
    <col min="10504" max="10753" width="9.140625" style="74" bestFit="1"/>
    <col min="10754" max="10754" width="7.85546875" style="74" customWidth="1"/>
    <col min="10755" max="10755" width="14.7109375" style="74" customWidth="1"/>
    <col min="10756" max="10756" width="14.28515625" style="74" customWidth="1"/>
    <col min="10757" max="10759" width="14.7109375" style="74" customWidth="1"/>
    <col min="10760" max="11009" width="9.140625" style="74" bestFit="1"/>
    <col min="11010" max="11010" width="7.85546875" style="74" customWidth="1"/>
    <col min="11011" max="11011" width="14.7109375" style="74" customWidth="1"/>
    <col min="11012" max="11012" width="14.28515625" style="74" customWidth="1"/>
    <col min="11013" max="11015" width="14.7109375" style="74" customWidth="1"/>
    <col min="11016" max="11265" width="9.140625" style="74" bestFit="1"/>
    <col min="11266" max="11266" width="7.85546875" style="74" customWidth="1"/>
    <col min="11267" max="11267" width="14.7109375" style="74" customWidth="1"/>
    <col min="11268" max="11268" width="14.28515625" style="74" customWidth="1"/>
    <col min="11269" max="11271" width="14.7109375" style="74" customWidth="1"/>
    <col min="11272" max="11521" width="9.140625" style="74" bestFit="1"/>
    <col min="11522" max="11522" width="7.85546875" style="74" customWidth="1"/>
    <col min="11523" max="11523" width="14.7109375" style="74" customWidth="1"/>
    <col min="11524" max="11524" width="14.28515625" style="74" customWidth="1"/>
    <col min="11525" max="11527" width="14.7109375" style="74" customWidth="1"/>
    <col min="11528" max="11777" width="9.140625" style="74" bestFit="1"/>
    <col min="11778" max="11778" width="7.85546875" style="74" customWidth="1"/>
    <col min="11779" max="11779" width="14.7109375" style="74" customWidth="1"/>
    <col min="11780" max="11780" width="14.28515625" style="74" customWidth="1"/>
    <col min="11781" max="11783" width="14.7109375" style="74" customWidth="1"/>
    <col min="11784" max="12033" width="9.140625" style="74" bestFit="1"/>
    <col min="12034" max="12034" width="7.85546875" style="74" customWidth="1"/>
    <col min="12035" max="12035" width="14.7109375" style="74" customWidth="1"/>
    <col min="12036" max="12036" width="14.28515625" style="74" customWidth="1"/>
    <col min="12037" max="12039" width="14.7109375" style="74" customWidth="1"/>
    <col min="12040" max="12289" width="9.140625" style="74" bestFit="1"/>
    <col min="12290" max="12290" width="7.85546875" style="74" customWidth="1"/>
    <col min="12291" max="12291" width="14.7109375" style="74" customWidth="1"/>
    <col min="12292" max="12292" width="14.28515625" style="74" customWidth="1"/>
    <col min="12293" max="12295" width="14.7109375" style="74" customWidth="1"/>
    <col min="12296" max="12545" width="9.140625" style="74" bestFit="1"/>
    <col min="12546" max="12546" width="7.85546875" style="74" customWidth="1"/>
    <col min="12547" max="12547" width="14.7109375" style="74" customWidth="1"/>
    <col min="12548" max="12548" width="14.28515625" style="74" customWidth="1"/>
    <col min="12549" max="12551" width="14.7109375" style="74" customWidth="1"/>
    <col min="12552" max="12801" width="9.140625" style="74" bestFit="1"/>
    <col min="12802" max="12802" width="7.85546875" style="74" customWidth="1"/>
    <col min="12803" max="12803" width="14.7109375" style="74" customWidth="1"/>
    <col min="12804" max="12804" width="14.28515625" style="74" customWidth="1"/>
    <col min="12805" max="12807" width="14.7109375" style="74" customWidth="1"/>
    <col min="12808" max="13057" width="9.140625" style="74" bestFit="1"/>
    <col min="13058" max="13058" width="7.85546875" style="74" customWidth="1"/>
    <col min="13059" max="13059" width="14.7109375" style="74" customWidth="1"/>
    <col min="13060" max="13060" width="14.28515625" style="74" customWidth="1"/>
    <col min="13061" max="13063" width="14.7109375" style="74" customWidth="1"/>
    <col min="13064" max="13313" width="9.140625" style="74" bestFit="1"/>
    <col min="13314" max="13314" width="7.85546875" style="74" customWidth="1"/>
    <col min="13315" max="13315" width="14.7109375" style="74" customWidth="1"/>
    <col min="13316" max="13316" width="14.28515625" style="74" customWidth="1"/>
    <col min="13317" max="13319" width="14.7109375" style="74" customWidth="1"/>
    <col min="13320" max="13569" width="9.140625" style="74" bestFit="1"/>
    <col min="13570" max="13570" width="7.85546875" style="74" customWidth="1"/>
    <col min="13571" max="13571" width="14.7109375" style="74" customWidth="1"/>
    <col min="13572" max="13572" width="14.28515625" style="74" customWidth="1"/>
    <col min="13573" max="13575" width="14.7109375" style="74" customWidth="1"/>
    <col min="13576" max="13825" width="9.140625" style="74" bestFit="1"/>
    <col min="13826" max="13826" width="7.85546875" style="74" customWidth="1"/>
    <col min="13827" max="13827" width="14.7109375" style="74" customWidth="1"/>
    <col min="13828" max="13828" width="14.28515625" style="74" customWidth="1"/>
    <col min="13829" max="13831" width="14.7109375" style="74" customWidth="1"/>
    <col min="13832" max="14081" width="9.140625" style="74" bestFit="1"/>
    <col min="14082" max="14082" width="7.85546875" style="74" customWidth="1"/>
    <col min="14083" max="14083" width="14.7109375" style="74" customWidth="1"/>
    <col min="14084" max="14084" width="14.28515625" style="74" customWidth="1"/>
    <col min="14085" max="14087" width="14.7109375" style="74" customWidth="1"/>
    <col min="14088" max="14337" width="9.140625" style="74" bestFit="1"/>
    <col min="14338" max="14338" width="7.85546875" style="74" customWidth="1"/>
    <col min="14339" max="14339" width="14.7109375" style="74" customWidth="1"/>
    <col min="14340" max="14340" width="14.28515625" style="74" customWidth="1"/>
    <col min="14341" max="14343" width="14.7109375" style="74" customWidth="1"/>
    <col min="14344" max="14593" width="9.140625" style="74" bestFit="1"/>
    <col min="14594" max="14594" width="7.85546875" style="74" customWidth="1"/>
    <col min="14595" max="14595" width="14.7109375" style="74" customWidth="1"/>
    <col min="14596" max="14596" width="14.28515625" style="74" customWidth="1"/>
    <col min="14597" max="14599" width="14.7109375" style="74" customWidth="1"/>
    <col min="14600" max="14849" width="9.140625" style="74" bestFit="1"/>
    <col min="14850" max="14850" width="7.85546875" style="74" customWidth="1"/>
    <col min="14851" max="14851" width="14.7109375" style="74" customWidth="1"/>
    <col min="14852" max="14852" width="14.28515625" style="74" customWidth="1"/>
    <col min="14853" max="14855" width="14.7109375" style="74" customWidth="1"/>
    <col min="14856" max="15105" width="9.140625" style="74" bestFit="1"/>
    <col min="15106" max="15106" width="7.85546875" style="74" customWidth="1"/>
    <col min="15107" max="15107" width="14.7109375" style="74" customWidth="1"/>
    <col min="15108" max="15108" width="14.28515625" style="74" customWidth="1"/>
    <col min="15109" max="15111" width="14.7109375" style="74" customWidth="1"/>
    <col min="15112" max="15361" width="9.140625" style="74" bestFit="1"/>
    <col min="15362" max="15362" width="7.85546875" style="74" customWidth="1"/>
    <col min="15363" max="15363" width="14.7109375" style="74" customWidth="1"/>
    <col min="15364" max="15364" width="14.28515625" style="74" customWidth="1"/>
    <col min="15365" max="15367" width="14.7109375" style="74" customWidth="1"/>
    <col min="15368" max="15617" width="9.140625" style="74" bestFit="1"/>
    <col min="15618" max="15618" width="7.85546875" style="74" customWidth="1"/>
    <col min="15619" max="15619" width="14.7109375" style="74" customWidth="1"/>
    <col min="15620" max="15620" width="14.28515625" style="74" customWidth="1"/>
    <col min="15621" max="15623" width="14.7109375" style="74" customWidth="1"/>
    <col min="15624" max="15873" width="9.140625" style="74" bestFit="1"/>
    <col min="15874" max="15874" width="7.85546875" style="74" customWidth="1"/>
    <col min="15875" max="15875" width="14.7109375" style="74" customWidth="1"/>
    <col min="15876" max="15876" width="14.28515625" style="74" customWidth="1"/>
    <col min="15877" max="15879" width="14.7109375" style="74" customWidth="1"/>
    <col min="15880" max="16129" width="9.140625" style="74" bestFit="1"/>
    <col min="16130" max="16130" width="7.85546875" style="74" customWidth="1"/>
    <col min="16131" max="16131" width="14.7109375" style="74" customWidth="1"/>
    <col min="16132" max="16132" width="14.28515625" style="74" customWidth="1"/>
    <col min="16133" max="16135" width="14.7109375" style="74" customWidth="1"/>
    <col min="16136" max="16384" width="9.140625" style="74"/>
  </cols>
  <sheetData>
    <row r="1" spans="1:16" x14ac:dyDescent="0.25">
      <c r="A1" s="220"/>
      <c r="B1" s="220"/>
      <c r="C1" s="220"/>
      <c r="D1" s="220"/>
      <c r="E1" s="220"/>
      <c r="F1" s="220"/>
      <c r="G1" s="176"/>
    </row>
    <row r="2" spans="1:16" x14ac:dyDescent="0.25">
      <c r="A2" s="220"/>
      <c r="B2" s="220"/>
      <c r="C2" s="220"/>
      <c r="D2" s="220"/>
      <c r="E2" s="220"/>
      <c r="F2" s="221"/>
      <c r="G2" s="177"/>
    </row>
    <row r="3" spans="1:16" x14ac:dyDescent="0.25">
      <c r="A3" s="220"/>
      <c r="B3" s="220"/>
      <c r="C3" s="220"/>
      <c r="D3" s="220"/>
      <c r="E3" s="220"/>
      <c r="F3" s="221"/>
      <c r="G3" s="222"/>
    </row>
    <row r="4" spans="1:16" ht="21" x14ac:dyDescent="0.35">
      <c r="A4" s="220"/>
      <c r="B4" s="223" t="s">
        <v>108</v>
      </c>
      <c r="C4" s="220"/>
      <c r="D4" s="220"/>
      <c r="E4" s="224"/>
      <c r="F4" s="225"/>
      <c r="G4" s="226"/>
      <c r="K4" s="94"/>
      <c r="L4" s="93"/>
    </row>
    <row r="5" spans="1:16" x14ac:dyDescent="0.25">
      <c r="A5" s="220"/>
      <c r="B5" s="220"/>
      <c r="C5" s="220"/>
      <c r="D5" s="220"/>
      <c r="E5" s="220"/>
      <c r="F5" s="225"/>
      <c r="G5" s="227"/>
      <c r="K5" s="92"/>
      <c r="L5" s="93"/>
    </row>
    <row r="6" spans="1:16" x14ac:dyDescent="0.25">
      <c r="A6" s="220"/>
      <c r="B6" s="228" t="s">
        <v>76</v>
      </c>
      <c r="C6" s="229"/>
      <c r="D6" s="70"/>
      <c r="E6" s="230">
        <v>45658</v>
      </c>
      <c r="F6" s="231"/>
      <c r="G6" s="227"/>
      <c r="K6" s="83"/>
      <c r="L6" s="83"/>
    </row>
    <row r="7" spans="1:16" x14ac:dyDescent="0.25">
      <c r="A7" s="220"/>
      <c r="B7" s="232" t="s">
        <v>78</v>
      </c>
      <c r="C7" s="233"/>
      <c r="E7" s="234">
        <v>60</v>
      </c>
      <c r="F7" s="235" t="s">
        <v>79</v>
      </c>
      <c r="G7" s="227"/>
      <c r="J7" s="236"/>
      <c r="K7" s="85"/>
      <c r="L7" s="85"/>
    </row>
    <row r="8" spans="1:16" x14ac:dyDescent="0.25">
      <c r="A8" s="220"/>
      <c r="B8" s="232" t="s">
        <v>86</v>
      </c>
      <c r="C8" s="233"/>
      <c r="D8" s="91">
        <f>E6-1</f>
        <v>45657</v>
      </c>
      <c r="E8" s="237">
        <v>19991.88</v>
      </c>
      <c r="F8" s="235" t="s">
        <v>82</v>
      </c>
      <c r="G8" s="227"/>
      <c r="J8" s="236"/>
      <c r="K8" s="85"/>
      <c r="L8" s="85"/>
    </row>
    <row r="9" spans="1:16" x14ac:dyDescent="0.25">
      <c r="A9" s="220"/>
      <c r="B9" s="232" t="s">
        <v>87</v>
      </c>
      <c r="C9" s="233"/>
      <c r="D9" s="91">
        <f>EOMONTH(D8,E7)</f>
        <v>47483</v>
      </c>
      <c r="E9" s="238">
        <v>0</v>
      </c>
      <c r="F9" s="235" t="s">
        <v>82</v>
      </c>
      <c r="G9" s="227"/>
      <c r="J9" s="236"/>
      <c r="K9" s="85"/>
      <c r="L9" s="85"/>
    </row>
    <row r="10" spans="1:16" x14ac:dyDescent="0.25">
      <c r="A10" s="220"/>
      <c r="B10" s="232" t="s">
        <v>85</v>
      </c>
      <c r="C10" s="233"/>
      <c r="E10" s="239">
        <v>1</v>
      </c>
      <c r="F10" s="235"/>
      <c r="G10" s="227"/>
      <c r="J10" s="236"/>
      <c r="K10" s="86"/>
      <c r="L10" s="86"/>
    </row>
    <row r="11" spans="1:16" x14ac:dyDescent="0.25">
      <c r="A11" s="220"/>
      <c r="B11" s="240" t="s">
        <v>109</v>
      </c>
      <c r="C11" s="241"/>
      <c r="D11" s="181"/>
      <c r="E11" s="242">
        <v>5.8000000000000003E-2</v>
      </c>
      <c r="F11" s="243"/>
      <c r="G11" s="244"/>
      <c r="K11" s="85"/>
      <c r="L11" s="85"/>
      <c r="M11" s="86"/>
      <c r="P11" s="245"/>
    </row>
    <row r="12" spans="1:16" x14ac:dyDescent="0.25">
      <c r="A12" s="220"/>
      <c r="B12" s="234"/>
      <c r="C12" s="233"/>
      <c r="E12" s="246"/>
      <c r="F12" s="234"/>
      <c r="G12" s="244"/>
      <c r="K12" s="247"/>
      <c r="L12" s="85"/>
      <c r="M12" s="86"/>
    </row>
    <row r="13" spans="1:16" x14ac:dyDescent="0.25">
      <c r="G13" s="93"/>
      <c r="L13" s="85"/>
      <c r="M13" s="86"/>
    </row>
    <row r="14" spans="1:16" ht="15.75" thickBot="1" x14ac:dyDescent="0.3">
      <c r="A14" s="248" t="s">
        <v>89</v>
      </c>
      <c r="B14" s="248" t="s">
        <v>90</v>
      </c>
      <c r="C14" s="248" t="s">
        <v>91</v>
      </c>
      <c r="D14" s="248" t="s">
        <v>92</v>
      </c>
      <c r="E14" s="248" t="s">
        <v>93</v>
      </c>
      <c r="F14" s="248" t="s">
        <v>94</v>
      </c>
      <c r="G14" s="249" t="s">
        <v>95</v>
      </c>
      <c r="K14" s="85"/>
      <c r="L14" s="85"/>
      <c r="M14" s="86"/>
    </row>
    <row r="15" spans="1:16" x14ac:dyDescent="0.25">
      <c r="A15" s="250">
        <f>IF(B15="","",E6)</f>
        <v>45658</v>
      </c>
      <c r="B15" s="233">
        <f>IF(E7&gt;0,1,"")</f>
        <v>1</v>
      </c>
      <c r="C15" s="225">
        <f>IF(B15="","",E8)</f>
        <v>19991.88</v>
      </c>
      <c r="D15" s="251">
        <f t="shared" ref="D15:D46" si="0">IF(B15="","",IPMT($E$11/12,B15,$E$7,-$E$8,$E$9,0))</f>
        <v>96.627420000000015</v>
      </c>
      <c r="E15" s="251">
        <f t="shared" ref="E15:E46" si="1">IF(B15="","",PPMT($E$11/12,B15,$E$7,-$E$8,$E$9,0))</f>
        <v>288.01516580440835</v>
      </c>
      <c r="F15" s="251">
        <f t="shared" ref="F15:F46" si="2">IF(B15="","",SUM(D15:E15))</f>
        <v>384.64258580440838</v>
      </c>
      <c r="G15" s="225">
        <f t="shared" ref="G15:G46" si="3">IF(B15="","",SUM(C15)-SUM(E15))</f>
        <v>19703.864834195592</v>
      </c>
      <c r="K15" s="85"/>
      <c r="L15" s="85"/>
      <c r="M15" s="86"/>
    </row>
    <row r="16" spans="1:16" x14ac:dyDescent="0.25">
      <c r="A16" s="250">
        <f t="shared" ref="A16:A47" si="4">IF(B16="","",EDATE(A15,1))</f>
        <v>45689</v>
      </c>
      <c r="B16" s="233">
        <f t="shared" ref="B16:B47" si="5">IF(B15="","",IF(SUM(B15)+1&lt;=$E$7,SUM(B15)+1,""))</f>
        <v>2</v>
      </c>
      <c r="C16" s="225">
        <f t="shared" ref="C16:C47" si="6">IF(B16="","",G15)</f>
        <v>19703.864834195592</v>
      </c>
      <c r="D16" s="251">
        <f t="shared" si="0"/>
        <v>95.235346698612048</v>
      </c>
      <c r="E16" s="251">
        <f t="shared" si="1"/>
        <v>289.40723910579635</v>
      </c>
      <c r="F16" s="251">
        <f t="shared" si="2"/>
        <v>384.64258580440838</v>
      </c>
      <c r="G16" s="225">
        <f t="shared" si="3"/>
        <v>19414.457595089796</v>
      </c>
      <c r="K16" s="85"/>
      <c r="L16" s="85"/>
      <c r="M16" s="86"/>
    </row>
    <row r="17" spans="1:13" x14ac:dyDescent="0.25">
      <c r="A17" s="250">
        <f t="shared" si="4"/>
        <v>45717</v>
      </c>
      <c r="B17" s="233">
        <f t="shared" si="5"/>
        <v>3</v>
      </c>
      <c r="C17" s="225">
        <f t="shared" si="6"/>
        <v>19414.457595089796</v>
      </c>
      <c r="D17" s="251">
        <f t="shared" si="0"/>
        <v>93.836545042934034</v>
      </c>
      <c r="E17" s="251">
        <f t="shared" si="1"/>
        <v>290.80604076147432</v>
      </c>
      <c r="F17" s="251">
        <f t="shared" si="2"/>
        <v>384.64258580440833</v>
      </c>
      <c r="G17" s="225">
        <f t="shared" si="3"/>
        <v>19123.65155432832</v>
      </c>
      <c r="K17" s="85"/>
      <c r="L17" s="85"/>
      <c r="M17" s="86"/>
    </row>
    <row r="18" spans="1:13" x14ac:dyDescent="0.25">
      <c r="A18" s="250">
        <f t="shared" si="4"/>
        <v>45748</v>
      </c>
      <c r="B18" s="233">
        <f t="shared" si="5"/>
        <v>4</v>
      </c>
      <c r="C18" s="225">
        <f t="shared" si="6"/>
        <v>19123.65155432832</v>
      </c>
      <c r="D18" s="251">
        <f t="shared" si="0"/>
        <v>92.430982512586908</v>
      </c>
      <c r="E18" s="251">
        <f t="shared" si="1"/>
        <v>292.21160329182146</v>
      </c>
      <c r="F18" s="251">
        <f t="shared" si="2"/>
        <v>384.64258580440838</v>
      </c>
      <c r="G18" s="225">
        <f t="shared" si="3"/>
        <v>18831.4399510365</v>
      </c>
      <c r="K18" s="85"/>
      <c r="L18" s="85"/>
      <c r="M18" s="86"/>
    </row>
    <row r="19" spans="1:13" x14ac:dyDescent="0.25">
      <c r="A19" s="250">
        <f t="shared" si="4"/>
        <v>45778</v>
      </c>
      <c r="B19" s="233">
        <f t="shared" si="5"/>
        <v>5</v>
      </c>
      <c r="C19" s="225">
        <f t="shared" si="6"/>
        <v>18831.4399510365</v>
      </c>
      <c r="D19" s="251">
        <f t="shared" si="0"/>
        <v>91.018626430009775</v>
      </c>
      <c r="E19" s="251">
        <f t="shared" si="1"/>
        <v>293.62395937439857</v>
      </c>
      <c r="F19" s="251">
        <f t="shared" si="2"/>
        <v>384.64258580440833</v>
      </c>
      <c r="G19" s="225">
        <f t="shared" si="3"/>
        <v>18537.815991662101</v>
      </c>
      <c r="K19" s="85"/>
      <c r="L19" s="85"/>
      <c r="M19" s="86"/>
    </row>
    <row r="20" spans="1:13" x14ac:dyDescent="0.25">
      <c r="A20" s="250">
        <f t="shared" si="4"/>
        <v>45809</v>
      </c>
      <c r="B20" s="233">
        <f t="shared" si="5"/>
        <v>6</v>
      </c>
      <c r="C20" s="225">
        <f t="shared" si="6"/>
        <v>18537.815991662101</v>
      </c>
      <c r="D20" s="251">
        <f t="shared" si="0"/>
        <v>89.599443959700181</v>
      </c>
      <c r="E20" s="251">
        <f t="shared" si="1"/>
        <v>295.0431418447082</v>
      </c>
      <c r="F20" s="251">
        <f t="shared" si="2"/>
        <v>384.64258580440838</v>
      </c>
      <c r="G20" s="225">
        <f t="shared" si="3"/>
        <v>18242.772849817393</v>
      </c>
      <c r="K20" s="85"/>
      <c r="L20" s="85"/>
      <c r="M20" s="86"/>
    </row>
    <row r="21" spans="1:13" x14ac:dyDescent="0.25">
      <c r="A21" s="250">
        <f t="shared" si="4"/>
        <v>45839</v>
      </c>
      <c r="B21" s="233">
        <f t="shared" si="5"/>
        <v>7</v>
      </c>
      <c r="C21" s="225">
        <f t="shared" si="6"/>
        <v>18242.772849817393</v>
      </c>
      <c r="D21" s="251">
        <f t="shared" si="0"/>
        <v>88.173402107450755</v>
      </c>
      <c r="E21" s="251">
        <f t="shared" si="1"/>
        <v>296.46918369695766</v>
      </c>
      <c r="F21" s="251">
        <f t="shared" si="2"/>
        <v>384.64258580440844</v>
      </c>
      <c r="G21" s="225">
        <f t="shared" si="3"/>
        <v>17946.303666120435</v>
      </c>
      <c r="K21" s="85"/>
      <c r="L21" s="85"/>
      <c r="M21" s="86"/>
    </row>
    <row r="22" spans="1:13" x14ac:dyDescent="0.25">
      <c r="A22" s="250">
        <f t="shared" si="4"/>
        <v>45870</v>
      </c>
      <c r="B22" s="233">
        <f t="shared" si="5"/>
        <v>8</v>
      </c>
      <c r="C22" s="225">
        <f t="shared" si="6"/>
        <v>17946.303666120435</v>
      </c>
      <c r="D22" s="251">
        <f t="shared" si="0"/>
        <v>86.740467719582128</v>
      </c>
      <c r="E22" s="251">
        <f t="shared" si="1"/>
        <v>297.90211808482627</v>
      </c>
      <c r="F22" s="251">
        <f t="shared" si="2"/>
        <v>384.64258580440838</v>
      </c>
      <c r="G22" s="225">
        <f t="shared" si="3"/>
        <v>17648.40154803561</v>
      </c>
      <c r="K22" s="85"/>
      <c r="L22" s="85"/>
      <c r="M22" s="86"/>
    </row>
    <row r="23" spans="1:13" x14ac:dyDescent="0.25">
      <c r="A23" s="250">
        <f t="shared" si="4"/>
        <v>45901</v>
      </c>
      <c r="B23" s="233">
        <f t="shared" si="5"/>
        <v>9</v>
      </c>
      <c r="C23" s="225">
        <f t="shared" si="6"/>
        <v>17648.40154803561</v>
      </c>
      <c r="D23" s="251">
        <f t="shared" si="0"/>
        <v>85.300607482172126</v>
      </c>
      <c r="E23" s="251">
        <f t="shared" si="1"/>
        <v>299.34197832223623</v>
      </c>
      <c r="F23" s="251">
        <f t="shared" si="2"/>
        <v>384.64258580440833</v>
      </c>
      <c r="G23" s="225">
        <f t="shared" si="3"/>
        <v>17349.059569713372</v>
      </c>
      <c r="K23" s="85"/>
      <c r="L23" s="85"/>
      <c r="M23" s="86"/>
    </row>
    <row r="24" spans="1:13" x14ac:dyDescent="0.25">
      <c r="A24" s="250">
        <f t="shared" si="4"/>
        <v>45931</v>
      </c>
      <c r="B24" s="233">
        <f t="shared" si="5"/>
        <v>10</v>
      </c>
      <c r="C24" s="225">
        <f t="shared" si="6"/>
        <v>17349.059569713372</v>
      </c>
      <c r="D24" s="251">
        <f t="shared" si="0"/>
        <v>83.85378792028132</v>
      </c>
      <c r="E24" s="251">
        <f t="shared" si="1"/>
        <v>300.78879788412706</v>
      </c>
      <c r="F24" s="251">
        <f t="shared" si="2"/>
        <v>384.64258580440838</v>
      </c>
      <c r="G24" s="225">
        <f t="shared" si="3"/>
        <v>17048.270771829244</v>
      </c>
      <c r="K24" s="85"/>
      <c r="L24" s="85"/>
      <c r="M24" s="86"/>
    </row>
    <row r="25" spans="1:13" x14ac:dyDescent="0.25">
      <c r="A25" s="250">
        <f t="shared" si="4"/>
        <v>45962</v>
      </c>
      <c r="B25" s="233">
        <f t="shared" si="5"/>
        <v>11</v>
      </c>
      <c r="C25" s="225">
        <f t="shared" si="6"/>
        <v>17048.270771829244</v>
      </c>
      <c r="D25" s="251">
        <f t="shared" si="0"/>
        <v>82.3999753971747</v>
      </c>
      <c r="E25" s="251">
        <f t="shared" si="1"/>
        <v>302.24261040723366</v>
      </c>
      <c r="F25" s="251">
        <f t="shared" si="2"/>
        <v>384.64258580440833</v>
      </c>
      <c r="G25" s="225">
        <f t="shared" si="3"/>
        <v>16746.028161422011</v>
      </c>
    </row>
    <row r="26" spans="1:13" x14ac:dyDescent="0.25">
      <c r="A26" s="250">
        <f t="shared" si="4"/>
        <v>45992</v>
      </c>
      <c r="B26" s="233">
        <f t="shared" si="5"/>
        <v>12</v>
      </c>
      <c r="C26" s="225">
        <f t="shared" si="6"/>
        <v>16746.028161422011</v>
      </c>
      <c r="D26" s="251">
        <f t="shared" si="0"/>
        <v>80.939136113539732</v>
      </c>
      <c r="E26" s="251">
        <f t="shared" si="1"/>
        <v>303.70344969086864</v>
      </c>
      <c r="F26" s="251">
        <f t="shared" si="2"/>
        <v>384.64258580440838</v>
      </c>
      <c r="G26" s="225">
        <f t="shared" si="3"/>
        <v>16442.324711731144</v>
      </c>
    </row>
    <row r="27" spans="1:13" x14ac:dyDescent="0.25">
      <c r="A27" s="250">
        <f t="shared" si="4"/>
        <v>46023</v>
      </c>
      <c r="B27" s="233">
        <f t="shared" si="5"/>
        <v>13</v>
      </c>
      <c r="C27" s="225">
        <f t="shared" si="6"/>
        <v>16442.324711731144</v>
      </c>
      <c r="D27" s="251">
        <f t="shared" si="0"/>
        <v>79.47123610670053</v>
      </c>
      <c r="E27" s="251">
        <f t="shared" si="1"/>
        <v>305.1713496977078</v>
      </c>
      <c r="F27" s="251">
        <f t="shared" si="2"/>
        <v>384.64258580440833</v>
      </c>
      <c r="G27" s="225">
        <f t="shared" si="3"/>
        <v>16137.153362033436</v>
      </c>
    </row>
    <row r="28" spans="1:13" x14ac:dyDescent="0.25">
      <c r="A28" s="250">
        <f t="shared" si="4"/>
        <v>46054</v>
      </c>
      <c r="B28" s="233">
        <f t="shared" si="5"/>
        <v>14</v>
      </c>
      <c r="C28" s="225">
        <f t="shared" si="6"/>
        <v>16137.153362033436</v>
      </c>
      <c r="D28" s="251">
        <f t="shared" si="0"/>
        <v>77.996241249828273</v>
      </c>
      <c r="E28" s="251">
        <f t="shared" si="1"/>
        <v>306.64634455458014</v>
      </c>
      <c r="F28" s="251">
        <f t="shared" si="2"/>
        <v>384.64258580440844</v>
      </c>
      <c r="G28" s="225">
        <f t="shared" si="3"/>
        <v>15830.507017478856</v>
      </c>
    </row>
    <row r="29" spans="1:13" x14ac:dyDescent="0.25">
      <c r="A29" s="250">
        <f t="shared" si="4"/>
        <v>46082</v>
      </c>
      <c r="B29" s="233">
        <f t="shared" si="5"/>
        <v>15</v>
      </c>
      <c r="C29" s="225">
        <f t="shared" si="6"/>
        <v>15830.507017478856</v>
      </c>
      <c r="D29" s="251">
        <f t="shared" si="0"/>
        <v>76.514117251147823</v>
      </c>
      <c r="E29" s="251">
        <f t="shared" si="1"/>
        <v>308.12846855326057</v>
      </c>
      <c r="F29" s="251">
        <f t="shared" si="2"/>
        <v>384.64258580440838</v>
      </c>
      <c r="G29" s="225">
        <f t="shared" si="3"/>
        <v>15522.378548925595</v>
      </c>
    </row>
    <row r="30" spans="1:13" x14ac:dyDescent="0.25">
      <c r="A30" s="250">
        <f t="shared" si="4"/>
        <v>46113</v>
      </c>
      <c r="B30" s="233">
        <f t="shared" si="5"/>
        <v>16</v>
      </c>
      <c r="C30" s="225">
        <f t="shared" si="6"/>
        <v>15522.378548925595</v>
      </c>
      <c r="D30" s="251">
        <f t="shared" si="0"/>
        <v>75.024829653140387</v>
      </c>
      <c r="E30" s="251">
        <f t="shared" si="1"/>
        <v>309.617756151268</v>
      </c>
      <c r="F30" s="251">
        <f t="shared" si="2"/>
        <v>384.64258580440838</v>
      </c>
      <c r="G30" s="225">
        <f t="shared" si="3"/>
        <v>15212.760792774327</v>
      </c>
    </row>
    <row r="31" spans="1:13" x14ac:dyDescent="0.25">
      <c r="A31" s="250">
        <f t="shared" si="4"/>
        <v>46143</v>
      </c>
      <c r="B31" s="233">
        <f t="shared" si="5"/>
        <v>17</v>
      </c>
      <c r="C31" s="225">
        <f t="shared" si="6"/>
        <v>15212.760792774327</v>
      </c>
      <c r="D31" s="251">
        <f t="shared" si="0"/>
        <v>73.528343831742589</v>
      </c>
      <c r="E31" s="251">
        <f t="shared" si="1"/>
        <v>311.11424197266575</v>
      </c>
      <c r="F31" s="251">
        <f t="shared" si="2"/>
        <v>384.64258580440833</v>
      </c>
      <c r="G31" s="225">
        <f t="shared" si="3"/>
        <v>14901.646550801661</v>
      </c>
    </row>
    <row r="32" spans="1:13" x14ac:dyDescent="0.25">
      <c r="A32" s="250">
        <f t="shared" si="4"/>
        <v>46174</v>
      </c>
      <c r="B32" s="233">
        <f t="shared" si="5"/>
        <v>18</v>
      </c>
      <c r="C32" s="225">
        <f t="shared" si="6"/>
        <v>14901.646550801661</v>
      </c>
      <c r="D32" s="251">
        <f t="shared" si="0"/>
        <v>72.024624995541359</v>
      </c>
      <c r="E32" s="251">
        <f t="shared" si="1"/>
        <v>312.617960808867</v>
      </c>
      <c r="F32" s="251">
        <f t="shared" si="2"/>
        <v>384.64258580440833</v>
      </c>
      <c r="G32" s="225">
        <f t="shared" si="3"/>
        <v>14589.028589992793</v>
      </c>
    </row>
    <row r="33" spans="1:7" x14ac:dyDescent="0.25">
      <c r="A33" s="250">
        <f t="shared" si="4"/>
        <v>46204</v>
      </c>
      <c r="B33" s="233">
        <f t="shared" si="5"/>
        <v>19</v>
      </c>
      <c r="C33" s="225">
        <f t="shared" si="6"/>
        <v>14589.028589992793</v>
      </c>
      <c r="D33" s="251">
        <f t="shared" si="0"/>
        <v>70.513638184965174</v>
      </c>
      <c r="E33" s="251">
        <f t="shared" si="1"/>
        <v>314.12894761944318</v>
      </c>
      <c r="F33" s="251">
        <f t="shared" si="2"/>
        <v>384.64258580440833</v>
      </c>
      <c r="G33" s="225">
        <f t="shared" si="3"/>
        <v>14274.89964237335</v>
      </c>
    </row>
    <row r="34" spans="1:7" x14ac:dyDescent="0.25">
      <c r="A34" s="250">
        <f t="shared" si="4"/>
        <v>46235</v>
      </c>
      <c r="B34" s="233">
        <f t="shared" si="5"/>
        <v>20</v>
      </c>
      <c r="C34" s="225">
        <f t="shared" si="6"/>
        <v>14274.89964237335</v>
      </c>
      <c r="D34" s="251">
        <f t="shared" si="0"/>
        <v>68.995348271471187</v>
      </c>
      <c r="E34" s="251">
        <f t="shared" si="1"/>
        <v>315.64723753293714</v>
      </c>
      <c r="F34" s="251">
        <f t="shared" si="2"/>
        <v>384.64258580440833</v>
      </c>
      <c r="G34" s="225">
        <f t="shared" si="3"/>
        <v>13959.252404840412</v>
      </c>
    </row>
    <row r="35" spans="1:7" x14ac:dyDescent="0.25">
      <c r="A35" s="250">
        <f t="shared" si="4"/>
        <v>46266</v>
      </c>
      <c r="B35" s="233">
        <f t="shared" si="5"/>
        <v>21</v>
      </c>
      <c r="C35" s="225">
        <f t="shared" si="6"/>
        <v>13959.252404840412</v>
      </c>
      <c r="D35" s="251">
        <f t="shared" si="0"/>
        <v>67.469719956728682</v>
      </c>
      <c r="E35" s="251">
        <f t="shared" si="1"/>
        <v>317.1728658476797</v>
      </c>
      <c r="F35" s="251">
        <f t="shared" si="2"/>
        <v>384.64258580440838</v>
      </c>
      <c r="G35" s="225">
        <f t="shared" si="3"/>
        <v>13642.079538992732</v>
      </c>
    </row>
    <row r="36" spans="1:7" x14ac:dyDescent="0.25">
      <c r="A36" s="250">
        <f t="shared" si="4"/>
        <v>46296</v>
      </c>
      <c r="B36" s="233">
        <f t="shared" si="5"/>
        <v>22</v>
      </c>
      <c r="C36" s="225">
        <f t="shared" si="6"/>
        <v>13642.079538992732</v>
      </c>
      <c r="D36" s="251">
        <f t="shared" si="0"/>
        <v>65.936717771798229</v>
      </c>
      <c r="E36" s="251">
        <f t="shared" si="1"/>
        <v>318.70586803261011</v>
      </c>
      <c r="F36" s="251">
        <f t="shared" si="2"/>
        <v>384.64258580440833</v>
      </c>
      <c r="G36" s="225">
        <f t="shared" si="3"/>
        <v>13323.373670960122</v>
      </c>
    </row>
    <row r="37" spans="1:7" x14ac:dyDescent="0.25">
      <c r="A37" s="250">
        <f t="shared" si="4"/>
        <v>46327</v>
      </c>
      <c r="B37" s="233">
        <f t="shared" si="5"/>
        <v>23</v>
      </c>
      <c r="C37" s="225">
        <f t="shared" si="6"/>
        <v>13323.373670960122</v>
      </c>
      <c r="D37" s="251">
        <f t="shared" si="0"/>
        <v>64.396306076307269</v>
      </c>
      <c r="E37" s="251">
        <f t="shared" si="1"/>
        <v>320.24627972810106</v>
      </c>
      <c r="F37" s="251">
        <f t="shared" si="2"/>
        <v>384.64258580440833</v>
      </c>
      <c r="G37" s="225">
        <f t="shared" si="3"/>
        <v>13003.127391232021</v>
      </c>
    </row>
    <row r="38" spans="1:7" x14ac:dyDescent="0.25">
      <c r="A38" s="250">
        <f t="shared" si="4"/>
        <v>46357</v>
      </c>
      <c r="B38" s="233">
        <f t="shared" si="5"/>
        <v>24</v>
      </c>
      <c r="C38" s="225">
        <f t="shared" si="6"/>
        <v>13003.127391232021</v>
      </c>
      <c r="D38" s="251">
        <f t="shared" si="0"/>
        <v>62.848449057621458</v>
      </c>
      <c r="E38" s="251">
        <f t="shared" si="1"/>
        <v>321.79413674678688</v>
      </c>
      <c r="F38" s="251">
        <f t="shared" si="2"/>
        <v>384.64258580440833</v>
      </c>
      <c r="G38" s="225">
        <f t="shared" si="3"/>
        <v>12681.333254485235</v>
      </c>
    </row>
    <row r="39" spans="1:7" x14ac:dyDescent="0.25">
      <c r="A39" s="250">
        <f t="shared" si="4"/>
        <v>46388</v>
      </c>
      <c r="B39" s="233">
        <f t="shared" si="5"/>
        <v>25</v>
      </c>
      <c r="C39" s="225">
        <f t="shared" si="6"/>
        <v>12681.333254485235</v>
      </c>
      <c r="D39" s="251">
        <f t="shared" si="0"/>
        <v>61.293110730011982</v>
      </c>
      <c r="E39" s="251">
        <f t="shared" si="1"/>
        <v>323.34947507439642</v>
      </c>
      <c r="F39" s="251">
        <f t="shared" si="2"/>
        <v>384.64258580440838</v>
      </c>
      <c r="G39" s="225">
        <f t="shared" si="3"/>
        <v>12357.983779410839</v>
      </c>
    </row>
    <row r="40" spans="1:7" x14ac:dyDescent="0.25">
      <c r="A40" s="250">
        <f t="shared" si="4"/>
        <v>46419</v>
      </c>
      <c r="B40" s="233">
        <f t="shared" si="5"/>
        <v>26</v>
      </c>
      <c r="C40" s="225">
        <f t="shared" si="6"/>
        <v>12357.983779410839</v>
      </c>
      <c r="D40" s="251">
        <f t="shared" si="0"/>
        <v>59.730254933819069</v>
      </c>
      <c r="E40" s="251">
        <f t="shared" si="1"/>
        <v>324.9123308705893</v>
      </c>
      <c r="F40" s="251">
        <f t="shared" si="2"/>
        <v>384.64258580440838</v>
      </c>
      <c r="G40" s="225">
        <f t="shared" si="3"/>
        <v>12033.07144854025</v>
      </c>
    </row>
    <row r="41" spans="1:7" x14ac:dyDescent="0.25">
      <c r="A41" s="250">
        <f t="shared" si="4"/>
        <v>46447</v>
      </c>
      <c r="B41" s="233">
        <f t="shared" si="5"/>
        <v>27</v>
      </c>
      <c r="C41" s="225">
        <f t="shared" si="6"/>
        <v>12033.07144854025</v>
      </c>
      <c r="D41" s="251">
        <f t="shared" si="0"/>
        <v>58.159845334611219</v>
      </c>
      <c r="E41" s="251">
        <f t="shared" si="1"/>
        <v>326.48274046979714</v>
      </c>
      <c r="F41" s="251">
        <f t="shared" si="2"/>
        <v>384.64258580440833</v>
      </c>
      <c r="G41" s="225">
        <f t="shared" si="3"/>
        <v>11706.588708070452</v>
      </c>
    </row>
    <row r="42" spans="1:7" x14ac:dyDescent="0.25">
      <c r="A42" s="250">
        <f t="shared" si="4"/>
        <v>46478</v>
      </c>
      <c r="B42" s="233">
        <f t="shared" si="5"/>
        <v>28</v>
      </c>
      <c r="C42" s="225">
        <f t="shared" si="6"/>
        <v>11706.588708070452</v>
      </c>
      <c r="D42" s="251">
        <f t="shared" si="0"/>
        <v>56.581845422340528</v>
      </c>
      <c r="E42" s="251">
        <f t="shared" si="1"/>
        <v>328.06074038206782</v>
      </c>
      <c r="F42" s="251">
        <f t="shared" si="2"/>
        <v>384.64258580440833</v>
      </c>
      <c r="G42" s="225">
        <f t="shared" si="3"/>
        <v>11378.527967688384</v>
      </c>
    </row>
    <row r="43" spans="1:7" x14ac:dyDescent="0.25">
      <c r="A43" s="250">
        <f t="shared" si="4"/>
        <v>46508</v>
      </c>
      <c r="B43" s="233">
        <f t="shared" si="5"/>
        <v>29</v>
      </c>
      <c r="C43" s="225">
        <f t="shared" si="6"/>
        <v>11378.527967688384</v>
      </c>
      <c r="D43" s="251">
        <f t="shared" si="0"/>
        <v>54.996218510493875</v>
      </c>
      <c r="E43" s="251">
        <f t="shared" si="1"/>
        <v>329.64636729391452</v>
      </c>
      <c r="F43" s="251">
        <f t="shared" si="2"/>
        <v>384.64258580440838</v>
      </c>
      <c r="G43" s="225">
        <f t="shared" si="3"/>
        <v>11048.881600394468</v>
      </c>
    </row>
    <row r="44" spans="1:7" x14ac:dyDescent="0.25">
      <c r="A44" s="250">
        <f t="shared" si="4"/>
        <v>46539</v>
      </c>
      <c r="B44" s="233">
        <f t="shared" si="5"/>
        <v>30</v>
      </c>
      <c r="C44" s="225">
        <f t="shared" si="6"/>
        <v>11048.881600394468</v>
      </c>
      <c r="D44" s="251">
        <f t="shared" si="0"/>
        <v>53.402927735239963</v>
      </c>
      <c r="E44" s="251">
        <f t="shared" si="1"/>
        <v>331.23965806916846</v>
      </c>
      <c r="F44" s="251">
        <f t="shared" si="2"/>
        <v>384.64258580440844</v>
      </c>
      <c r="G44" s="225">
        <f t="shared" si="3"/>
        <v>10717.641942325299</v>
      </c>
    </row>
    <row r="45" spans="1:7" x14ac:dyDescent="0.25">
      <c r="A45" s="250">
        <f t="shared" si="4"/>
        <v>46569</v>
      </c>
      <c r="B45" s="233">
        <f t="shared" si="5"/>
        <v>31</v>
      </c>
      <c r="C45" s="225">
        <f t="shared" si="6"/>
        <v>10717.641942325299</v>
      </c>
      <c r="D45" s="251">
        <f t="shared" si="0"/>
        <v>51.801936054572302</v>
      </c>
      <c r="E45" s="251">
        <f t="shared" si="1"/>
        <v>332.84064974983607</v>
      </c>
      <c r="F45" s="251">
        <f t="shared" si="2"/>
        <v>384.64258580440838</v>
      </c>
      <c r="G45" s="225">
        <f t="shared" si="3"/>
        <v>10384.801292575463</v>
      </c>
    </row>
    <row r="46" spans="1:7" x14ac:dyDescent="0.25">
      <c r="A46" s="250">
        <f t="shared" si="4"/>
        <v>46600</v>
      </c>
      <c r="B46" s="233">
        <f t="shared" si="5"/>
        <v>32</v>
      </c>
      <c r="C46" s="225">
        <f t="shared" si="6"/>
        <v>10384.801292575463</v>
      </c>
      <c r="D46" s="251">
        <f t="shared" si="0"/>
        <v>50.193206247448103</v>
      </c>
      <c r="E46" s="251">
        <f t="shared" si="1"/>
        <v>334.44937955696025</v>
      </c>
      <c r="F46" s="251">
        <f t="shared" si="2"/>
        <v>384.64258580440833</v>
      </c>
      <c r="G46" s="225">
        <f t="shared" si="3"/>
        <v>10050.351913018503</v>
      </c>
    </row>
    <row r="47" spans="1:7" x14ac:dyDescent="0.25">
      <c r="A47" s="250">
        <f t="shared" si="4"/>
        <v>46631</v>
      </c>
      <c r="B47" s="233">
        <f t="shared" si="5"/>
        <v>33</v>
      </c>
      <c r="C47" s="225">
        <f t="shared" si="6"/>
        <v>10050.351913018503</v>
      </c>
      <c r="D47" s="251">
        <f t="shared" ref="D47:D78" si="7">IF(B47="","",IPMT($E$11/12,B47,$E$7,-$E$8,$E$9,0))</f>
        <v>48.576700912922796</v>
      </c>
      <c r="E47" s="251">
        <f t="shared" ref="E47:E78" si="8">IF(B47="","",PPMT($E$11/12,B47,$E$7,-$E$8,$E$9,0))</f>
        <v>336.06588489148555</v>
      </c>
      <c r="F47" s="251">
        <f t="shared" ref="F47:F78" si="9">IF(B47="","",SUM(D47:E47))</f>
        <v>384.64258580440833</v>
      </c>
      <c r="G47" s="225">
        <f t="shared" ref="G47:G78" si="10">IF(B47="","",SUM(C47)-SUM(E47))</f>
        <v>9714.2860281270168</v>
      </c>
    </row>
    <row r="48" spans="1:7" x14ac:dyDescent="0.25">
      <c r="A48" s="250">
        <f t="shared" ref="A48:A79" si="11">IF(B48="","",EDATE(A47,1))</f>
        <v>46661</v>
      </c>
      <c r="B48" s="233">
        <f t="shared" ref="B48:B79" si="12">IF(B47="","",IF(SUM(B47)+1&lt;=$E$7,SUM(B47)+1,""))</f>
        <v>34</v>
      </c>
      <c r="C48" s="225">
        <f t="shared" ref="C48:C79" si="13">IF(B48="","",G47)</f>
        <v>9714.2860281270168</v>
      </c>
      <c r="D48" s="251">
        <f t="shared" si="7"/>
        <v>46.952382469280607</v>
      </c>
      <c r="E48" s="251">
        <f t="shared" si="8"/>
        <v>337.69020333512776</v>
      </c>
      <c r="F48" s="251">
        <f t="shared" si="9"/>
        <v>384.64258580440838</v>
      </c>
      <c r="G48" s="225">
        <f t="shared" si="10"/>
        <v>9376.5958247918898</v>
      </c>
    </row>
    <row r="49" spans="1:7" x14ac:dyDescent="0.25">
      <c r="A49" s="250">
        <f t="shared" si="11"/>
        <v>46692</v>
      </c>
      <c r="B49" s="233">
        <f t="shared" si="12"/>
        <v>35</v>
      </c>
      <c r="C49" s="225">
        <f t="shared" si="13"/>
        <v>9376.5958247918898</v>
      </c>
      <c r="D49" s="251">
        <f t="shared" si="7"/>
        <v>45.320213153160829</v>
      </c>
      <c r="E49" s="251">
        <f t="shared" si="8"/>
        <v>339.32237265124758</v>
      </c>
      <c r="F49" s="251">
        <f t="shared" si="9"/>
        <v>384.64258580440838</v>
      </c>
      <c r="G49" s="225">
        <f t="shared" si="10"/>
        <v>9037.2734521406419</v>
      </c>
    </row>
    <row r="50" spans="1:7" x14ac:dyDescent="0.25">
      <c r="A50" s="250">
        <f t="shared" si="11"/>
        <v>46722</v>
      </c>
      <c r="B50" s="233">
        <f t="shared" si="12"/>
        <v>36</v>
      </c>
      <c r="C50" s="225">
        <f t="shared" si="13"/>
        <v>9037.2734521406419</v>
      </c>
      <c r="D50" s="251">
        <f t="shared" si="7"/>
        <v>43.680155018679791</v>
      </c>
      <c r="E50" s="251">
        <f t="shared" si="8"/>
        <v>340.9624307857286</v>
      </c>
      <c r="F50" s="251">
        <f t="shared" si="9"/>
        <v>384.64258580440838</v>
      </c>
      <c r="G50" s="225">
        <f t="shared" si="10"/>
        <v>8696.3110213549135</v>
      </c>
    </row>
    <row r="51" spans="1:7" x14ac:dyDescent="0.25">
      <c r="A51" s="250">
        <f t="shared" si="11"/>
        <v>46753</v>
      </c>
      <c r="B51" s="233">
        <f t="shared" si="12"/>
        <v>37</v>
      </c>
      <c r="C51" s="225">
        <f t="shared" si="13"/>
        <v>8696.3110213549135</v>
      </c>
      <c r="D51" s="251">
        <f t="shared" si="7"/>
        <v>42.032169936548776</v>
      </c>
      <c r="E51" s="251">
        <f t="shared" si="8"/>
        <v>342.61041586785967</v>
      </c>
      <c r="F51" s="251">
        <f t="shared" si="9"/>
        <v>384.64258580440844</v>
      </c>
      <c r="G51" s="225">
        <f t="shared" si="10"/>
        <v>8353.7006054870544</v>
      </c>
    </row>
    <row r="52" spans="1:7" x14ac:dyDescent="0.25">
      <c r="A52" s="250">
        <f t="shared" si="11"/>
        <v>46784</v>
      </c>
      <c r="B52" s="233">
        <f t="shared" si="12"/>
        <v>38</v>
      </c>
      <c r="C52" s="225">
        <f t="shared" si="13"/>
        <v>8353.7006054870544</v>
      </c>
      <c r="D52" s="251">
        <f t="shared" si="7"/>
        <v>40.37621959318745</v>
      </c>
      <c r="E52" s="251">
        <f t="shared" si="8"/>
        <v>344.26636621122094</v>
      </c>
      <c r="F52" s="251">
        <f t="shared" si="9"/>
        <v>384.64258580440838</v>
      </c>
      <c r="G52" s="225">
        <f t="shared" si="10"/>
        <v>8009.4342392758335</v>
      </c>
    </row>
    <row r="53" spans="1:7" x14ac:dyDescent="0.25">
      <c r="A53" s="250">
        <f t="shared" si="11"/>
        <v>46813</v>
      </c>
      <c r="B53" s="233">
        <f t="shared" si="12"/>
        <v>39</v>
      </c>
      <c r="C53" s="225">
        <f t="shared" si="13"/>
        <v>8009.4342392758335</v>
      </c>
      <c r="D53" s="251">
        <f t="shared" si="7"/>
        <v>38.712265489833221</v>
      </c>
      <c r="E53" s="251">
        <f t="shared" si="8"/>
        <v>345.93032031457511</v>
      </c>
      <c r="F53" s="251">
        <f t="shared" si="9"/>
        <v>384.64258580440833</v>
      </c>
      <c r="G53" s="225">
        <f t="shared" si="10"/>
        <v>7663.503918961258</v>
      </c>
    </row>
    <row r="54" spans="1:7" x14ac:dyDescent="0.25">
      <c r="A54" s="250">
        <f t="shared" si="11"/>
        <v>46844</v>
      </c>
      <c r="B54" s="233">
        <f t="shared" si="12"/>
        <v>40</v>
      </c>
      <c r="C54" s="225">
        <f t="shared" si="13"/>
        <v>7663.503918961258</v>
      </c>
      <c r="D54" s="251">
        <f t="shared" si="7"/>
        <v>37.040268941646097</v>
      </c>
      <c r="E54" s="251">
        <f t="shared" si="8"/>
        <v>347.60231686276228</v>
      </c>
      <c r="F54" s="251">
        <f t="shared" si="9"/>
        <v>384.64258580440838</v>
      </c>
      <c r="G54" s="225">
        <f t="shared" si="10"/>
        <v>7315.9016020984955</v>
      </c>
    </row>
    <row r="55" spans="1:7" x14ac:dyDescent="0.25">
      <c r="A55" s="250">
        <f t="shared" si="11"/>
        <v>46874</v>
      </c>
      <c r="B55" s="233">
        <f t="shared" si="12"/>
        <v>41</v>
      </c>
      <c r="C55" s="225">
        <f t="shared" si="13"/>
        <v>7315.9016020984955</v>
      </c>
      <c r="D55" s="251">
        <f t="shared" si="7"/>
        <v>35.360191076809429</v>
      </c>
      <c r="E55" s="251">
        <f t="shared" si="8"/>
        <v>349.28239472759896</v>
      </c>
      <c r="F55" s="251">
        <f t="shared" si="9"/>
        <v>384.64258580440838</v>
      </c>
      <c r="G55" s="225">
        <f t="shared" si="10"/>
        <v>6966.6192073708962</v>
      </c>
    </row>
    <row r="56" spans="1:7" x14ac:dyDescent="0.25">
      <c r="A56" s="250">
        <f t="shared" si="11"/>
        <v>46905</v>
      </c>
      <c r="B56" s="233">
        <f t="shared" si="12"/>
        <v>42</v>
      </c>
      <c r="C56" s="225">
        <f t="shared" si="13"/>
        <v>6966.6192073708962</v>
      </c>
      <c r="D56" s="251">
        <f t="shared" si="7"/>
        <v>33.671992835626021</v>
      </c>
      <c r="E56" s="251">
        <f t="shared" si="8"/>
        <v>350.9705929687824</v>
      </c>
      <c r="F56" s="251">
        <f t="shared" si="9"/>
        <v>384.64258580440844</v>
      </c>
      <c r="G56" s="225">
        <f t="shared" si="10"/>
        <v>6615.6486144021137</v>
      </c>
    </row>
    <row r="57" spans="1:7" x14ac:dyDescent="0.25">
      <c r="A57" s="250">
        <f t="shared" si="11"/>
        <v>46935</v>
      </c>
      <c r="B57" s="233">
        <f t="shared" si="12"/>
        <v>43</v>
      </c>
      <c r="C57" s="225">
        <f t="shared" si="13"/>
        <v>6615.6486144021137</v>
      </c>
      <c r="D57" s="251">
        <f t="shared" si="7"/>
        <v>31.975634969610248</v>
      </c>
      <c r="E57" s="251">
        <f t="shared" si="8"/>
        <v>352.66695083479812</v>
      </c>
      <c r="F57" s="251">
        <f t="shared" si="9"/>
        <v>384.64258580440838</v>
      </c>
      <c r="G57" s="225">
        <f t="shared" si="10"/>
        <v>6262.981663567316</v>
      </c>
    </row>
    <row r="58" spans="1:7" x14ac:dyDescent="0.25">
      <c r="A58" s="250">
        <f t="shared" si="11"/>
        <v>46966</v>
      </c>
      <c r="B58" s="233">
        <f t="shared" si="12"/>
        <v>44</v>
      </c>
      <c r="C58" s="225">
        <f t="shared" si="13"/>
        <v>6262.981663567316</v>
      </c>
      <c r="D58" s="251">
        <f t="shared" si="7"/>
        <v>30.271078040575393</v>
      </c>
      <c r="E58" s="251">
        <f t="shared" si="8"/>
        <v>354.37150776383299</v>
      </c>
      <c r="F58" s="251">
        <f t="shared" si="9"/>
        <v>384.64258580440838</v>
      </c>
      <c r="G58" s="225">
        <f t="shared" si="10"/>
        <v>5908.6101558034834</v>
      </c>
    </row>
    <row r="59" spans="1:7" x14ac:dyDescent="0.25">
      <c r="A59" s="250">
        <f t="shared" si="11"/>
        <v>46997</v>
      </c>
      <c r="B59" s="233">
        <f t="shared" si="12"/>
        <v>45</v>
      </c>
      <c r="C59" s="225">
        <f t="shared" si="13"/>
        <v>5908.6101558034834</v>
      </c>
      <c r="D59" s="251">
        <f t="shared" si="7"/>
        <v>28.558282419716864</v>
      </c>
      <c r="E59" s="251">
        <f t="shared" si="8"/>
        <v>356.08430338469151</v>
      </c>
      <c r="F59" s="251">
        <f t="shared" si="9"/>
        <v>384.64258580440838</v>
      </c>
      <c r="G59" s="225">
        <f t="shared" si="10"/>
        <v>5552.5258524187921</v>
      </c>
    </row>
    <row r="60" spans="1:7" x14ac:dyDescent="0.25">
      <c r="A60" s="250">
        <f t="shared" si="11"/>
        <v>47027</v>
      </c>
      <c r="B60" s="233">
        <f t="shared" si="12"/>
        <v>46</v>
      </c>
      <c r="C60" s="225">
        <f t="shared" si="13"/>
        <v>5552.5258524187921</v>
      </c>
      <c r="D60" s="251">
        <f t="shared" si="7"/>
        <v>26.837208286690856</v>
      </c>
      <c r="E60" s="251">
        <f t="shared" si="8"/>
        <v>357.80537751771755</v>
      </c>
      <c r="F60" s="251">
        <f t="shared" si="9"/>
        <v>384.64258580440838</v>
      </c>
      <c r="G60" s="225">
        <f t="shared" si="10"/>
        <v>5194.7204749010743</v>
      </c>
    </row>
    <row r="61" spans="1:7" x14ac:dyDescent="0.25">
      <c r="A61" s="250">
        <f t="shared" si="11"/>
        <v>47058</v>
      </c>
      <c r="B61" s="233">
        <f t="shared" si="12"/>
        <v>47</v>
      </c>
      <c r="C61" s="225">
        <f t="shared" si="13"/>
        <v>5194.7204749010743</v>
      </c>
      <c r="D61" s="251">
        <f t="shared" si="7"/>
        <v>25.107815628688549</v>
      </c>
      <c r="E61" s="251">
        <f t="shared" si="8"/>
        <v>359.53477017571981</v>
      </c>
      <c r="F61" s="251">
        <f t="shared" si="9"/>
        <v>384.64258580440838</v>
      </c>
      <c r="G61" s="225">
        <f t="shared" si="10"/>
        <v>4835.1857047253543</v>
      </c>
    </row>
    <row r="62" spans="1:7" x14ac:dyDescent="0.25">
      <c r="A62" s="250">
        <f t="shared" si="11"/>
        <v>47088</v>
      </c>
      <c r="B62" s="233">
        <f t="shared" si="12"/>
        <v>48</v>
      </c>
      <c r="C62" s="225">
        <f t="shared" si="13"/>
        <v>4835.1857047253543</v>
      </c>
      <c r="D62" s="251">
        <f t="shared" si="7"/>
        <v>23.370064239505908</v>
      </c>
      <c r="E62" s="251">
        <f t="shared" si="8"/>
        <v>361.27252156490249</v>
      </c>
      <c r="F62" s="251">
        <f t="shared" si="9"/>
        <v>384.64258580440838</v>
      </c>
      <c r="G62" s="225">
        <f t="shared" si="10"/>
        <v>4473.9131831604518</v>
      </c>
    </row>
    <row r="63" spans="1:7" x14ac:dyDescent="0.25">
      <c r="A63" s="250">
        <f t="shared" si="11"/>
        <v>47119</v>
      </c>
      <c r="B63" s="233">
        <f t="shared" si="12"/>
        <v>49</v>
      </c>
      <c r="C63" s="225">
        <f t="shared" si="13"/>
        <v>4473.9131831604518</v>
      </c>
      <c r="D63" s="251">
        <f t="shared" si="7"/>
        <v>21.623913718608879</v>
      </c>
      <c r="E63" s="251">
        <f t="shared" si="8"/>
        <v>363.01867208579949</v>
      </c>
      <c r="F63" s="251">
        <f t="shared" si="9"/>
        <v>384.64258580440838</v>
      </c>
      <c r="G63" s="225">
        <f t="shared" si="10"/>
        <v>4110.8945110746527</v>
      </c>
    </row>
    <row r="64" spans="1:7" x14ac:dyDescent="0.25">
      <c r="A64" s="250">
        <f t="shared" si="11"/>
        <v>47150</v>
      </c>
      <c r="B64" s="233">
        <f t="shared" si="12"/>
        <v>50</v>
      </c>
      <c r="C64" s="225">
        <f t="shared" si="13"/>
        <v>4110.8945110746527</v>
      </c>
      <c r="D64" s="251">
        <f t="shared" si="7"/>
        <v>19.869323470194178</v>
      </c>
      <c r="E64" s="251">
        <f t="shared" si="8"/>
        <v>364.77326233421417</v>
      </c>
      <c r="F64" s="251">
        <f t="shared" si="9"/>
        <v>384.64258580440833</v>
      </c>
      <c r="G64" s="225">
        <f t="shared" si="10"/>
        <v>3746.1212487404387</v>
      </c>
    </row>
    <row r="65" spans="1:7" x14ac:dyDescent="0.25">
      <c r="A65" s="250">
        <f t="shared" si="11"/>
        <v>47178</v>
      </c>
      <c r="B65" s="233">
        <f t="shared" si="12"/>
        <v>51</v>
      </c>
      <c r="C65" s="225">
        <f t="shared" si="13"/>
        <v>3746.1212487404387</v>
      </c>
      <c r="D65" s="251">
        <f t="shared" si="7"/>
        <v>18.106252702245477</v>
      </c>
      <c r="E65" s="251">
        <f t="shared" si="8"/>
        <v>366.53633310216293</v>
      </c>
      <c r="F65" s="251">
        <f t="shared" si="9"/>
        <v>384.64258580440838</v>
      </c>
      <c r="G65" s="225">
        <f t="shared" si="10"/>
        <v>3379.5849156382756</v>
      </c>
    </row>
    <row r="66" spans="1:7" x14ac:dyDescent="0.25">
      <c r="A66" s="250">
        <f t="shared" si="11"/>
        <v>47209</v>
      </c>
      <c r="B66" s="233">
        <f t="shared" si="12"/>
        <v>52</v>
      </c>
      <c r="C66" s="225">
        <f t="shared" si="13"/>
        <v>3379.5849156382756</v>
      </c>
      <c r="D66" s="251">
        <f t="shared" si="7"/>
        <v>16.334660425585025</v>
      </c>
      <c r="E66" s="251">
        <f t="shared" si="8"/>
        <v>368.30792537882337</v>
      </c>
      <c r="F66" s="251">
        <f t="shared" si="9"/>
        <v>384.64258580440838</v>
      </c>
      <c r="G66" s="225">
        <f t="shared" si="10"/>
        <v>3011.2769902594523</v>
      </c>
    </row>
    <row r="67" spans="1:7" x14ac:dyDescent="0.25">
      <c r="A67" s="250">
        <f t="shared" si="11"/>
        <v>47239</v>
      </c>
      <c r="B67" s="233">
        <f t="shared" si="12"/>
        <v>53</v>
      </c>
      <c r="C67" s="225">
        <f t="shared" si="13"/>
        <v>3011.2769902594523</v>
      </c>
      <c r="D67" s="251">
        <f t="shared" si="7"/>
        <v>14.554505452920713</v>
      </c>
      <c r="E67" s="251">
        <f t="shared" si="8"/>
        <v>370.08808035148763</v>
      </c>
      <c r="F67" s="251">
        <f t="shared" si="9"/>
        <v>384.64258580440833</v>
      </c>
      <c r="G67" s="225">
        <f t="shared" si="10"/>
        <v>2641.1889099079644</v>
      </c>
    </row>
    <row r="68" spans="1:7" x14ac:dyDescent="0.25">
      <c r="A68" s="250">
        <f t="shared" si="11"/>
        <v>47270</v>
      </c>
      <c r="B68" s="233">
        <f t="shared" si="12"/>
        <v>54</v>
      </c>
      <c r="C68" s="225">
        <f t="shared" si="13"/>
        <v>2641.1889099079644</v>
      </c>
      <c r="D68" s="251">
        <f t="shared" si="7"/>
        <v>12.765746397888524</v>
      </c>
      <c r="E68" s="251">
        <f t="shared" si="8"/>
        <v>371.87683940651982</v>
      </c>
      <c r="F68" s="251">
        <f t="shared" si="9"/>
        <v>384.64258580440833</v>
      </c>
      <c r="G68" s="225">
        <f t="shared" si="10"/>
        <v>2269.3120705014444</v>
      </c>
    </row>
    <row r="69" spans="1:7" x14ac:dyDescent="0.25">
      <c r="A69" s="250">
        <f t="shared" si="11"/>
        <v>47300</v>
      </c>
      <c r="B69" s="233">
        <f t="shared" si="12"/>
        <v>55</v>
      </c>
      <c r="C69" s="225">
        <f t="shared" si="13"/>
        <v>2269.3120705014444</v>
      </c>
      <c r="D69" s="251">
        <f t="shared" si="7"/>
        <v>10.968341674090343</v>
      </c>
      <c r="E69" s="251">
        <f t="shared" si="8"/>
        <v>373.67424413031807</v>
      </c>
      <c r="F69" s="251">
        <f t="shared" si="9"/>
        <v>384.64258580440844</v>
      </c>
      <c r="G69" s="225">
        <f t="shared" si="10"/>
        <v>1895.6378263711263</v>
      </c>
    </row>
    <row r="70" spans="1:7" x14ac:dyDescent="0.25">
      <c r="A70" s="250">
        <f t="shared" si="11"/>
        <v>47331</v>
      </c>
      <c r="B70" s="233">
        <f t="shared" si="12"/>
        <v>56</v>
      </c>
      <c r="C70" s="225">
        <f t="shared" si="13"/>
        <v>1895.6378263711263</v>
      </c>
      <c r="D70" s="251">
        <f t="shared" si="7"/>
        <v>9.1622494941271384</v>
      </c>
      <c r="E70" s="251">
        <f t="shared" si="8"/>
        <v>375.48033631028119</v>
      </c>
      <c r="F70" s="251">
        <f t="shared" si="9"/>
        <v>384.64258580440833</v>
      </c>
      <c r="G70" s="225">
        <f t="shared" si="10"/>
        <v>1520.157490060845</v>
      </c>
    </row>
    <row r="71" spans="1:7" x14ac:dyDescent="0.25">
      <c r="A71" s="250">
        <f t="shared" si="11"/>
        <v>47362</v>
      </c>
      <c r="B71" s="233">
        <f t="shared" si="12"/>
        <v>57</v>
      </c>
      <c r="C71" s="225">
        <f t="shared" si="13"/>
        <v>1520.157490060845</v>
      </c>
      <c r="D71" s="251">
        <f t="shared" si="7"/>
        <v>7.3474278686274461</v>
      </c>
      <c r="E71" s="251">
        <f t="shared" si="8"/>
        <v>377.29515793578094</v>
      </c>
      <c r="F71" s="251">
        <f t="shared" si="9"/>
        <v>384.64258580440838</v>
      </c>
      <c r="G71" s="225">
        <f t="shared" si="10"/>
        <v>1142.8623321250641</v>
      </c>
    </row>
    <row r="72" spans="1:7" x14ac:dyDescent="0.25">
      <c r="A72" s="250">
        <f t="shared" si="11"/>
        <v>47392</v>
      </c>
      <c r="B72" s="233">
        <f t="shared" si="12"/>
        <v>58</v>
      </c>
      <c r="C72" s="225">
        <f t="shared" si="13"/>
        <v>1142.8623321250641</v>
      </c>
      <c r="D72" s="251">
        <f t="shared" si="7"/>
        <v>5.5238346052711718</v>
      </c>
      <c r="E72" s="251">
        <f t="shared" si="8"/>
        <v>379.11875119913725</v>
      </c>
      <c r="F72" s="251">
        <f t="shared" si="9"/>
        <v>384.64258580440844</v>
      </c>
      <c r="G72" s="225">
        <f t="shared" si="10"/>
        <v>763.74358092592684</v>
      </c>
    </row>
    <row r="73" spans="1:7" x14ac:dyDescent="0.25">
      <c r="A73" s="250">
        <f t="shared" si="11"/>
        <v>47423</v>
      </c>
      <c r="B73" s="233">
        <f t="shared" si="12"/>
        <v>59</v>
      </c>
      <c r="C73" s="225">
        <f t="shared" si="13"/>
        <v>763.74358092592684</v>
      </c>
      <c r="D73" s="251">
        <f t="shared" si="7"/>
        <v>3.6914273078086759</v>
      </c>
      <c r="E73" s="251">
        <f t="shared" si="8"/>
        <v>380.9511584965997</v>
      </c>
      <c r="F73" s="251">
        <f t="shared" si="9"/>
        <v>384.64258580440838</v>
      </c>
      <c r="G73" s="225">
        <f t="shared" si="10"/>
        <v>382.79242242932713</v>
      </c>
    </row>
    <row r="74" spans="1:7" x14ac:dyDescent="0.25">
      <c r="A74" s="250">
        <f t="shared" si="11"/>
        <v>47453</v>
      </c>
      <c r="B74" s="233">
        <f t="shared" si="12"/>
        <v>60</v>
      </c>
      <c r="C74" s="225">
        <f t="shared" si="13"/>
        <v>382.79242242932713</v>
      </c>
      <c r="D74" s="251">
        <f t="shared" si="7"/>
        <v>1.8501633750751105</v>
      </c>
      <c r="E74" s="251">
        <f t="shared" si="8"/>
        <v>382.79242242933321</v>
      </c>
      <c r="F74" s="251">
        <f t="shared" si="9"/>
        <v>384.64258580440833</v>
      </c>
      <c r="G74" s="225">
        <f t="shared" si="10"/>
        <v>-6.0822458181064576E-12</v>
      </c>
    </row>
    <row r="75" spans="1:7" x14ac:dyDescent="0.25">
      <c r="A75" s="250" t="str">
        <f t="shared" si="11"/>
        <v/>
      </c>
      <c r="B75" s="233" t="str">
        <f t="shared" si="12"/>
        <v/>
      </c>
      <c r="C75" s="225" t="str">
        <f t="shared" si="13"/>
        <v/>
      </c>
      <c r="D75" s="251" t="str">
        <f t="shared" si="7"/>
        <v/>
      </c>
      <c r="E75" s="251" t="str">
        <f t="shared" si="8"/>
        <v/>
      </c>
      <c r="F75" s="251" t="str">
        <f t="shared" si="9"/>
        <v/>
      </c>
      <c r="G75" s="225" t="str">
        <f t="shared" si="10"/>
        <v/>
      </c>
    </row>
    <row r="76" spans="1:7" x14ac:dyDescent="0.25">
      <c r="A76" s="250" t="str">
        <f t="shared" si="11"/>
        <v/>
      </c>
      <c r="B76" s="233" t="str">
        <f t="shared" si="12"/>
        <v/>
      </c>
      <c r="C76" s="225" t="str">
        <f t="shared" si="13"/>
        <v/>
      </c>
      <c r="D76" s="251" t="str">
        <f t="shared" si="7"/>
        <v/>
      </c>
      <c r="E76" s="251" t="str">
        <f t="shared" si="8"/>
        <v/>
      </c>
      <c r="F76" s="251" t="str">
        <f t="shared" si="9"/>
        <v/>
      </c>
      <c r="G76" s="225" t="str">
        <f t="shared" si="10"/>
        <v/>
      </c>
    </row>
    <row r="77" spans="1:7" x14ac:dyDescent="0.25">
      <c r="A77" s="250" t="str">
        <f t="shared" si="11"/>
        <v/>
      </c>
      <c r="B77" s="233" t="str">
        <f t="shared" si="12"/>
        <v/>
      </c>
      <c r="C77" s="225" t="str">
        <f t="shared" si="13"/>
        <v/>
      </c>
      <c r="D77" s="251" t="str">
        <f t="shared" si="7"/>
        <v/>
      </c>
      <c r="E77" s="251" t="str">
        <f t="shared" si="8"/>
        <v/>
      </c>
      <c r="F77" s="251" t="str">
        <f t="shared" si="9"/>
        <v/>
      </c>
      <c r="G77" s="225" t="str">
        <f t="shared" si="10"/>
        <v/>
      </c>
    </row>
    <row r="78" spans="1:7" x14ac:dyDescent="0.25">
      <c r="A78" s="250" t="str">
        <f t="shared" si="11"/>
        <v/>
      </c>
      <c r="B78" s="233" t="str">
        <f t="shared" si="12"/>
        <v/>
      </c>
      <c r="C78" s="225" t="str">
        <f t="shared" si="13"/>
        <v/>
      </c>
      <c r="D78" s="251" t="str">
        <f t="shared" si="7"/>
        <v/>
      </c>
      <c r="E78" s="251" t="str">
        <f t="shared" si="8"/>
        <v/>
      </c>
      <c r="F78" s="251" t="str">
        <f t="shared" si="9"/>
        <v/>
      </c>
      <c r="G78" s="225" t="str">
        <f t="shared" si="10"/>
        <v/>
      </c>
    </row>
    <row r="79" spans="1:7" x14ac:dyDescent="0.25">
      <c r="A79" s="250" t="str">
        <f t="shared" si="11"/>
        <v/>
      </c>
      <c r="B79" s="233" t="str">
        <f t="shared" si="12"/>
        <v/>
      </c>
      <c r="C79" s="225" t="str">
        <f t="shared" si="13"/>
        <v/>
      </c>
      <c r="D79" s="251" t="str">
        <f t="shared" ref="D79:D110" si="14">IF(B79="","",IPMT($E$11/12,B79,$E$7,-$E$8,$E$9,0))</f>
        <v/>
      </c>
      <c r="E79" s="251" t="str">
        <f t="shared" ref="E79:E110" si="15">IF(B79="","",PPMT($E$11/12,B79,$E$7,-$E$8,$E$9,0))</f>
        <v/>
      </c>
      <c r="F79" s="251" t="str">
        <f t="shared" ref="F79:F110" si="16">IF(B79="","",SUM(D79:E79))</f>
        <v/>
      </c>
      <c r="G79" s="225" t="str">
        <f t="shared" ref="G79:G110" si="17">IF(B79="","",SUM(C79)-SUM(E79))</f>
        <v/>
      </c>
    </row>
    <row r="80" spans="1:7" x14ac:dyDescent="0.25">
      <c r="A80" s="250" t="str">
        <f t="shared" ref="A80:A111" si="18">IF(B80="","",EDATE(A79,1))</f>
        <v/>
      </c>
      <c r="B80" s="233" t="str">
        <f t="shared" ref="B80:B111" si="19">IF(B79="","",IF(SUM(B79)+1&lt;=$E$7,SUM(B79)+1,""))</f>
        <v/>
      </c>
      <c r="C80" s="225" t="str">
        <f t="shared" ref="C80:C111" si="20">IF(B80="","",G79)</f>
        <v/>
      </c>
      <c r="D80" s="251" t="str">
        <f t="shared" si="14"/>
        <v/>
      </c>
      <c r="E80" s="251" t="str">
        <f t="shared" si="15"/>
        <v/>
      </c>
      <c r="F80" s="251" t="str">
        <f t="shared" si="16"/>
        <v/>
      </c>
      <c r="G80" s="225" t="str">
        <f t="shared" si="17"/>
        <v/>
      </c>
    </row>
    <row r="81" spans="1:7" x14ac:dyDescent="0.25">
      <c r="A81" s="250" t="str">
        <f t="shared" si="18"/>
        <v/>
      </c>
      <c r="B81" s="233" t="str">
        <f t="shared" si="19"/>
        <v/>
      </c>
      <c r="C81" s="225" t="str">
        <f t="shared" si="20"/>
        <v/>
      </c>
      <c r="D81" s="251" t="str">
        <f t="shared" si="14"/>
        <v/>
      </c>
      <c r="E81" s="251" t="str">
        <f t="shared" si="15"/>
        <v/>
      </c>
      <c r="F81" s="251" t="str">
        <f t="shared" si="16"/>
        <v/>
      </c>
      <c r="G81" s="225" t="str">
        <f t="shared" si="17"/>
        <v/>
      </c>
    </row>
    <row r="82" spans="1:7" x14ac:dyDescent="0.25">
      <c r="A82" s="250" t="str">
        <f t="shared" si="18"/>
        <v/>
      </c>
      <c r="B82" s="233" t="str">
        <f t="shared" si="19"/>
        <v/>
      </c>
      <c r="C82" s="225" t="str">
        <f t="shared" si="20"/>
        <v/>
      </c>
      <c r="D82" s="251" t="str">
        <f t="shared" si="14"/>
        <v/>
      </c>
      <c r="E82" s="251" t="str">
        <f t="shared" si="15"/>
        <v/>
      </c>
      <c r="F82" s="251" t="str">
        <f t="shared" si="16"/>
        <v/>
      </c>
      <c r="G82" s="225" t="str">
        <f t="shared" si="17"/>
        <v/>
      </c>
    </row>
    <row r="83" spans="1:7" x14ac:dyDescent="0.25">
      <c r="A83" s="250" t="str">
        <f t="shared" si="18"/>
        <v/>
      </c>
      <c r="B83" s="233" t="str">
        <f t="shared" si="19"/>
        <v/>
      </c>
      <c r="C83" s="225" t="str">
        <f t="shared" si="20"/>
        <v/>
      </c>
      <c r="D83" s="251" t="str">
        <f t="shared" si="14"/>
        <v/>
      </c>
      <c r="E83" s="251" t="str">
        <f t="shared" si="15"/>
        <v/>
      </c>
      <c r="F83" s="251" t="str">
        <f t="shared" si="16"/>
        <v/>
      </c>
      <c r="G83" s="225" t="str">
        <f t="shared" si="17"/>
        <v/>
      </c>
    </row>
    <row r="84" spans="1:7" x14ac:dyDescent="0.25">
      <c r="A84" s="250" t="str">
        <f t="shared" si="18"/>
        <v/>
      </c>
      <c r="B84" s="233" t="str">
        <f t="shared" si="19"/>
        <v/>
      </c>
      <c r="C84" s="225" t="str">
        <f t="shared" si="20"/>
        <v/>
      </c>
      <c r="D84" s="251" t="str">
        <f t="shared" si="14"/>
        <v/>
      </c>
      <c r="E84" s="251" t="str">
        <f t="shared" si="15"/>
        <v/>
      </c>
      <c r="F84" s="251" t="str">
        <f t="shared" si="16"/>
        <v/>
      </c>
      <c r="G84" s="225" t="str">
        <f t="shared" si="17"/>
        <v/>
      </c>
    </row>
    <row r="85" spans="1:7" x14ac:dyDescent="0.25">
      <c r="A85" s="250" t="str">
        <f t="shared" si="18"/>
        <v/>
      </c>
      <c r="B85" s="233" t="str">
        <f t="shared" si="19"/>
        <v/>
      </c>
      <c r="C85" s="225" t="str">
        <f t="shared" si="20"/>
        <v/>
      </c>
      <c r="D85" s="251" t="str">
        <f t="shared" si="14"/>
        <v/>
      </c>
      <c r="E85" s="251" t="str">
        <f t="shared" si="15"/>
        <v/>
      </c>
      <c r="F85" s="251" t="str">
        <f t="shared" si="16"/>
        <v/>
      </c>
      <c r="G85" s="225" t="str">
        <f t="shared" si="17"/>
        <v/>
      </c>
    </row>
    <row r="86" spans="1:7" x14ac:dyDescent="0.25">
      <c r="A86" s="250" t="str">
        <f t="shared" si="18"/>
        <v/>
      </c>
      <c r="B86" s="233" t="str">
        <f t="shared" si="19"/>
        <v/>
      </c>
      <c r="C86" s="225" t="str">
        <f t="shared" si="20"/>
        <v/>
      </c>
      <c r="D86" s="251" t="str">
        <f t="shared" si="14"/>
        <v/>
      </c>
      <c r="E86" s="251" t="str">
        <f t="shared" si="15"/>
        <v/>
      </c>
      <c r="F86" s="251" t="str">
        <f t="shared" si="16"/>
        <v/>
      </c>
      <c r="G86" s="225" t="str">
        <f t="shared" si="17"/>
        <v/>
      </c>
    </row>
    <row r="87" spans="1:7" x14ac:dyDescent="0.25">
      <c r="A87" s="250" t="str">
        <f t="shared" si="18"/>
        <v/>
      </c>
      <c r="B87" s="233" t="str">
        <f t="shared" si="19"/>
        <v/>
      </c>
      <c r="C87" s="225" t="str">
        <f t="shared" si="20"/>
        <v/>
      </c>
      <c r="D87" s="251" t="str">
        <f t="shared" si="14"/>
        <v/>
      </c>
      <c r="E87" s="251" t="str">
        <f t="shared" si="15"/>
        <v/>
      </c>
      <c r="F87" s="251" t="str">
        <f t="shared" si="16"/>
        <v/>
      </c>
      <c r="G87" s="225" t="str">
        <f t="shared" si="17"/>
        <v/>
      </c>
    </row>
    <row r="88" spans="1:7" x14ac:dyDescent="0.25">
      <c r="A88" s="250" t="str">
        <f t="shared" si="18"/>
        <v/>
      </c>
      <c r="B88" s="233" t="str">
        <f t="shared" si="19"/>
        <v/>
      </c>
      <c r="C88" s="225" t="str">
        <f t="shared" si="20"/>
        <v/>
      </c>
      <c r="D88" s="251" t="str">
        <f t="shared" si="14"/>
        <v/>
      </c>
      <c r="E88" s="251" t="str">
        <f t="shared" si="15"/>
        <v/>
      </c>
      <c r="F88" s="251" t="str">
        <f t="shared" si="16"/>
        <v/>
      </c>
      <c r="G88" s="225" t="str">
        <f t="shared" si="17"/>
        <v/>
      </c>
    </row>
    <row r="89" spans="1:7" x14ac:dyDescent="0.25">
      <c r="A89" s="250" t="str">
        <f t="shared" si="18"/>
        <v/>
      </c>
      <c r="B89" s="233" t="str">
        <f t="shared" si="19"/>
        <v/>
      </c>
      <c r="C89" s="225" t="str">
        <f t="shared" si="20"/>
        <v/>
      </c>
      <c r="D89" s="251" t="str">
        <f t="shared" si="14"/>
        <v/>
      </c>
      <c r="E89" s="251" t="str">
        <f t="shared" si="15"/>
        <v/>
      </c>
      <c r="F89" s="251" t="str">
        <f t="shared" si="16"/>
        <v/>
      </c>
      <c r="G89" s="225" t="str">
        <f t="shared" si="17"/>
        <v/>
      </c>
    </row>
    <row r="90" spans="1:7" x14ac:dyDescent="0.25">
      <c r="A90" s="250" t="str">
        <f t="shared" si="18"/>
        <v/>
      </c>
      <c r="B90" s="233" t="str">
        <f t="shared" si="19"/>
        <v/>
      </c>
      <c r="C90" s="225" t="str">
        <f t="shared" si="20"/>
        <v/>
      </c>
      <c r="D90" s="251" t="str">
        <f t="shared" si="14"/>
        <v/>
      </c>
      <c r="E90" s="251" t="str">
        <f t="shared" si="15"/>
        <v/>
      </c>
      <c r="F90" s="251" t="str">
        <f t="shared" si="16"/>
        <v/>
      </c>
      <c r="G90" s="225" t="str">
        <f t="shared" si="17"/>
        <v/>
      </c>
    </row>
    <row r="91" spans="1:7" x14ac:dyDescent="0.25">
      <c r="A91" s="250" t="str">
        <f t="shared" si="18"/>
        <v/>
      </c>
      <c r="B91" s="233" t="str">
        <f t="shared" si="19"/>
        <v/>
      </c>
      <c r="C91" s="225" t="str">
        <f t="shared" si="20"/>
        <v/>
      </c>
      <c r="D91" s="251" t="str">
        <f t="shared" si="14"/>
        <v/>
      </c>
      <c r="E91" s="251" t="str">
        <f t="shared" si="15"/>
        <v/>
      </c>
      <c r="F91" s="251" t="str">
        <f t="shared" si="16"/>
        <v/>
      </c>
      <c r="G91" s="225" t="str">
        <f t="shared" si="17"/>
        <v/>
      </c>
    </row>
    <row r="92" spans="1:7" x14ac:dyDescent="0.25">
      <c r="A92" s="250" t="str">
        <f t="shared" si="18"/>
        <v/>
      </c>
      <c r="B92" s="233" t="str">
        <f t="shared" si="19"/>
        <v/>
      </c>
      <c r="C92" s="225" t="str">
        <f t="shared" si="20"/>
        <v/>
      </c>
      <c r="D92" s="251" t="str">
        <f t="shared" si="14"/>
        <v/>
      </c>
      <c r="E92" s="251" t="str">
        <f t="shared" si="15"/>
        <v/>
      </c>
      <c r="F92" s="251" t="str">
        <f t="shared" si="16"/>
        <v/>
      </c>
      <c r="G92" s="225" t="str">
        <f t="shared" si="17"/>
        <v/>
      </c>
    </row>
    <row r="93" spans="1:7" x14ac:dyDescent="0.25">
      <c r="A93" s="250" t="str">
        <f t="shared" si="18"/>
        <v/>
      </c>
      <c r="B93" s="233" t="str">
        <f t="shared" si="19"/>
        <v/>
      </c>
      <c r="C93" s="225" t="str">
        <f t="shared" si="20"/>
        <v/>
      </c>
      <c r="D93" s="251" t="str">
        <f t="shared" si="14"/>
        <v/>
      </c>
      <c r="E93" s="251" t="str">
        <f t="shared" si="15"/>
        <v/>
      </c>
      <c r="F93" s="251" t="str">
        <f t="shared" si="16"/>
        <v/>
      </c>
      <c r="G93" s="225" t="str">
        <f t="shared" si="17"/>
        <v/>
      </c>
    </row>
    <row r="94" spans="1:7" x14ac:dyDescent="0.25">
      <c r="A94" s="250" t="str">
        <f t="shared" si="18"/>
        <v/>
      </c>
      <c r="B94" s="233" t="str">
        <f t="shared" si="19"/>
        <v/>
      </c>
      <c r="C94" s="225" t="str">
        <f t="shared" si="20"/>
        <v/>
      </c>
      <c r="D94" s="251" t="str">
        <f t="shared" si="14"/>
        <v/>
      </c>
      <c r="E94" s="251" t="str">
        <f t="shared" si="15"/>
        <v/>
      </c>
      <c r="F94" s="251" t="str">
        <f t="shared" si="16"/>
        <v/>
      </c>
      <c r="G94" s="225" t="str">
        <f t="shared" si="17"/>
        <v/>
      </c>
    </row>
    <row r="95" spans="1:7" x14ac:dyDescent="0.25">
      <c r="A95" s="250" t="str">
        <f t="shared" si="18"/>
        <v/>
      </c>
      <c r="B95" s="233" t="str">
        <f t="shared" si="19"/>
        <v/>
      </c>
      <c r="C95" s="225" t="str">
        <f t="shared" si="20"/>
        <v/>
      </c>
      <c r="D95" s="251" t="str">
        <f t="shared" si="14"/>
        <v/>
      </c>
      <c r="E95" s="251" t="str">
        <f t="shared" si="15"/>
        <v/>
      </c>
      <c r="F95" s="251" t="str">
        <f t="shared" si="16"/>
        <v/>
      </c>
      <c r="G95" s="225" t="str">
        <f t="shared" si="17"/>
        <v/>
      </c>
    </row>
    <row r="96" spans="1:7" x14ac:dyDescent="0.25">
      <c r="A96" s="250" t="str">
        <f t="shared" si="18"/>
        <v/>
      </c>
      <c r="B96" s="233" t="str">
        <f t="shared" si="19"/>
        <v/>
      </c>
      <c r="C96" s="225" t="str">
        <f t="shared" si="20"/>
        <v/>
      </c>
      <c r="D96" s="251" t="str">
        <f t="shared" si="14"/>
        <v/>
      </c>
      <c r="E96" s="251" t="str">
        <f t="shared" si="15"/>
        <v/>
      </c>
      <c r="F96" s="251" t="str">
        <f t="shared" si="16"/>
        <v/>
      </c>
      <c r="G96" s="225" t="str">
        <f t="shared" si="17"/>
        <v/>
      </c>
    </row>
    <row r="97" spans="1:7" x14ac:dyDescent="0.25">
      <c r="A97" s="250" t="str">
        <f t="shared" si="18"/>
        <v/>
      </c>
      <c r="B97" s="233" t="str">
        <f t="shared" si="19"/>
        <v/>
      </c>
      <c r="C97" s="225" t="str">
        <f t="shared" si="20"/>
        <v/>
      </c>
      <c r="D97" s="251" t="str">
        <f t="shared" si="14"/>
        <v/>
      </c>
      <c r="E97" s="251" t="str">
        <f t="shared" si="15"/>
        <v/>
      </c>
      <c r="F97" s="251" t="str">
        <f t="shared" si="16"/>
        <v/>
      </c>
      <c r="G97" s="225" t="str">
        <f t="shared" si="17"/>
        <v/>
      </c>
    </row>
    <row r="98" spans="1:7" x14ac:dyDescent="0.25">
      <c r="A98" s="250" t="str">
        <f t="shared" si="18"/>
        <v/>
      </c>
      <c r="B98" s="233" t="str">
        <f t="shared" si="19"/>
        <v/>
      </c>
      <c r="C98" s="225" t="str">
        <f t="shared" si="20"/>
        <v/>
      </c>
      <c r="D98" s="251" t="str">
        <f t="shared" si="14"/>
        <v/>
      </c>
      <c r="E98" s="251" t="str">
        <f t="shared" si="15"/>
        <v/>
      </c>
      <c r="F98" s="251" t="str">
        <f t="shared" si="16"/>
        <v/>
      </c>
      <c r="G98" s="225" t="str">
        <f t="shared" si="17"/>
        <v/>
      </c>
    </row>
    <row r="99" spans="1:7" x14ac:dyDescent="0.25">
      <c r="A99" s="250" t="str">
        <f t="shared" si="18"/>
        <v/>
      </c>
      <c r="B99" s="233" t="str">
        <f t="shared" si="19"/>
        <v/>
      </c>
      <c r="C99" s="225" t="str">
        <f t="shared" si="20"/>
        <v/>
      </c>
      <c r="D99" s="251" t="str">
        <f t="shared" si="14"/>
        <v/>
      </c>
      <c r="E99" s="251" t="str">
        <f t="shared" si="15"/>
        <v/>
      </c>
      <c r="F99" s="251" t="str">
        <f t="shared" si="16"/>
        <v/>
      </c>
      <c r="G99" s="225" t="str">
        <f t="shared" si="17"/>
        <v/>
      </c>
    </row>
    <row r="100" spans="1:7" x14ac:dyDescent="0.25">
      <c r="A100" s="250" t="str">
        <f t="shared" si="18"/>
        <v/>
      </c>
      <c r="B100" s="233" t="str">
        <f t="shared" si="19"/>
        <v/>
      </c>
      <c r="C100" s="225" t="str">
        <f t="shared" si="20"/>
        <v/>
      </c>
      <c r="D100" s="251" t="str">
        <f t="shared" si="14"/>
        <v/>
      </c>
      <c r="E100" s="251" t="str">
        <f t="shared" si="15"/>
        <v/>
      </c>
      <c r="F100" s="251" t="str">
        <f t="shared" si="16"/>
        <v/>
      </c>
      <c r="G100" s="225" t="str">
        <f t="shared" si="17"/>
        <v/>
      </c>
    </row>
    <row r="101" spans="1:7" x14ac:dyDescent="0.25">
      <c r="A101" s="250" t="str">
        <f t="shared" si="18"/>
        <v/>
      </c>
      <c r="B101" s="233" t="str">
        <f t="shared" si="19"/>
        <v/>
      </c>
      <c r="C101" s="225" t="str">
        <f t="shared" si="20"/>
        <v/>
      </c>
      <c r="D101" s="251" t="str">
        <f t="shared" si="14"/>
        <v/>
      </c>
      <c r="E101" s="251" t="str">
        <f t="shared" si="15"/>
        <v/>
      </c>
      <c r="F101" s="251" t="str">
        <f t="shared" si="16"/>
        <v/>
      </c>
      <c r="G101" s="225" t="str">
        <f t="shared" si="17"/>
        <v/>
      </c>
    </row>
    <row r="102" spans="1:7" x14ac:dyDescent="0.25">
      <c r="A102" s="250" t="str">
        <f t="shared" si="18"/>
        <v/>
      </c>
      <c r="B102" s="233" t="str">
        <f t="shared" si="19"/>
        <v/>
      </c>
      <c r="C102" s="225" t="str">
        <f t="shared" si="20"/>
        <v/>
      </c>
      <c r="D102" s="251" t="str">
        <f t="shared" si="14"/>
        <v/>
      </c>
      <c r="E102" s="251" t="str">
        <f t="shared" si="15"/>
        <v/>
      </c>
      <c r="F102" s="251" t="str">
        <f t="shared" si="16"/>
        <v/>
      </c>
      <c r="G102" s="225" t="str">
        <f t="shared" si="17"/>
        <v/>
      </c>
    </row>
    <row r="103" spans="1:7" x14ac:dyDescent="0.25">
      <c r="A103" s="250" t="str">
        <f t="shared" si="18"/>
        <v/>
      </c>
      <c r="B103" s="233" t="str">
        <f t="shared" si="19"/>
        <v/>
      </c>
      <c r="C103" s="225" t="str">
        <f t="shared" si="20"/>
        <v/>
      </c>
      <c r="D103" s="251" t="str">
        <f t="shared" si="14"/>
        <v/>
      </c>
      <c r="E103" s="251" t="str">
        <f t="shared" si="15"/>
        <v/>
      </c>
      <c r="F103" s="251" t="str">
        <f t="shared" si="16"/>
        <v/>
      </c>
      <c r="G103" s="225" t="str">
        <f t="shared" si="17"/>
        <v/>
      </c>
    </row>
    <row r="104" spans="1:7" x14ac:dyDescent="0.25">
      <c r="A104" s="250" t="str">
        <f t="shared" si="18"/>
        <v/>
      </c>
      <c r="B104" s="233" t="str">
        <f t="shared" si="19"/>
        <v/>
      </c>
      <c r="C104" s="225" t="str">
        <f t="shared" si="20"/>
        <v/>
      </c>
      <c r="D104" s="251" t="str">
        <f t="shared" si="14"/>
        <v/>
      </c>
      <c r="E104" s="251" t="str">
        <f t="shared" si="15"/>
        <v/>
      </c>
      <c r="F104" s="251" t="str">
        <f t="shared" si="16"/>
        <v/>
      </c>
      <c r="G104" s="225" t="str">
        <f t="shared" si="17"/>
        <v/>
      </c>
    </row>
    <row r="105" spans="1:7" x14ac:dyDescent="0.25">
      <c r="A105" s="250" t="str">
        <f t="shared" si="18"/>
        <v/>
      </c>
      <c r="B105" s="233" t="str">
        <f t="shared" si="19"/>
        <v/>
      </c>
      <c r="C105" s="225" t="str">
        <f t="shared" si="20"/>
        <v/>
      </c>
      <c r="D105" s="251" t="str">
        <f t="shared" si="14"/>
        <v/>
      </c>
      <c r="E105" s="251" t="str">
        <f t="shared" si="15"/>
        <v/>
      </c>
      <c r="F105" s="251" t="str">
        <f t="shared" si="16"/>
        <v/>
      </c>
      <c r="G105" s="225" t="str">
        <f t="shared" si="17"/>
        <v/>
      </c>
    </row>
    <row r="106" spans="1:7" x14ac:dyDescent="0.25">
      <c r="A106" s="250" t="str">
        <f t="shared" si="18"/>
        <v/>
      </c>
      <c r="B106" s="233" t="str">
        <f t="shared" si="19"/>
        <v/>
      </c>
      <c r="C106" s="225" t="str">
        <f t="shared" si="20"/>
        <v/>
      </c>
      <c r="D106" s="251" t="str">
        <f t="shared" si="14"/>
        <v/>
      </c>
      <c r="E106" s="251" t="str">
        <f t="shared" si="15"/>
        <v/>
      </c>
      <c r="F106" s="251" t="str">
        <f t="shared" si="16"/>
        <v/>
      </c>
      <c r="G106" s="225" t="str">
        <f t="shared" si="17"/>
        <v/>
      </c>
    </row>
    <row r="107" spans="1:7" x14ac:dyDescent="0.25">
      <c r="A107" s="250" t="str">
        <f t="shared" si="18"/>
        <v/>
      </c>
      <c r="B107" s="233" t="str">
        <f t="shared" si="19"/>
        <v/>
      </c>
      <c r="C107" s="225" t="str">
        <f t="shared" si="20"/>
        <v/>
      </c>
      <c r="D107" s="251" t="str">
        <f t="shared" si="14"/>
        <v/>
      </c>
      <c r="E107" s="251" t="str">
        <f t="shared" si="15"/>
        <v/>
      </c>
      <c r="F107" s="251" t="str">
        <f t="shared" si="16"/>
        <v/>
      </c>
      <c r="G107" s="225" t="str">
        <f t="shared" si="17"/>
        <v/>
      </c>
    </row>
    <row r="108" spans="1:7" x14ac:dyDescent="0.25">
      <c r="A108" s="250" t="str">
        <f t="shared" si="18"/>
        <v/>
      </c>
      <c r="B108" s="233" t="str">
        <f t="shared" si="19"/>
        <v/>
      </c>
      <c r="C108" s="225" t="str">
        <f t="shared" si="20"/>
        <v/>
      </c>
      <c r="D108" s="251" t="str">
        <f t="shared" si="14"/>
        <v/>
      </c>
      <c r="E108" s="251" t="str">
        <f t="shared" si="15"/>
        <v/>
      </c>
      <c r="F108" s="251" t="str">
        <f t="shared" si="16"/>
        <v/>
      </c>
      <c r="G108" s="225" t="str">
        <f t="shared" si="17"/>
        <v/>
      </c>
    </row>
    <row r="109" spans="1:7" x14ac:dyDescent="0.25">
      <c r="A109" s="250" t="str">
        <f t="shared" si="18"/>
        <v/>
      </c>
      <c r="B109" s="233" t="str">
        <f t="shared" si="19"/>
        <v/>
      </c>
      <c r="C109" s="225" t="str">
        <f t="shared" si="20"/>
        <v/>
      </c>
      <c r="D109" s="251" t="str">
        <f t="shared" si="14"/>
        <v/>
      </c>
      <c r="E109" s="251" t="str">
        <f t="shared" si="15"/>
        <v/>
      </c>
      <c r="F109" s="251" t="str">
        <f t="shared" si="16"/>
        <v/>
      </c>
      <c r="G109" s="225" t="str">
        <f t="shared" si="17"/>
        <v/>
      </c>
    </row>
    <row r="110" spans="1:7" x14ac:dyDescent="0.25">
      <c r="A110" s="250" t="str">
        <f t="shared" si="18"/>
        <v/>
      </c>
      <c r="B110" s="233" t="str">
        <f t="shared" si="19"/>
        <v/>
      </c>
      <c r="C110" s="225" t="str">
        <f t="shared" si="20"/>
        <v/>
      </c>
      <c r="D110" s="251" t="str">
        <f t="shared" si="14"/>
        <v/>
      </c>
      <c r="E110" s="251" t="str">
        <f t="shared" si="15"/>
        <v/>
      </c>
      <c r="F110" s="251" t="str">
        <f t="shared" si="16"/>
        <v/>
      </c>
      <c r="G110" s="225" t="str">
        <f t="shared" si="17"/>
        <v/>
      </c>
    </row>
    <row r="111" spans="1:7" x14ac:dyDescent="0.25">
      <c r="A111" s="250" t="str">
        <f t="shared" si="18"/>
        <v/>
      </c>
      <c r="B111" s="233" t="str">
        <f t="shared" si="19"/>
        <v/>
      </c>
      <c r="C111" s="225" t="str">
        <f t="shared" si="20"/>
        <v/>
      </c>
      <c r="D111" s="251" t="str">
        <f t="shared" ref="D111:D143" si="21">IF(B111="","",IPMT($E$11/12,B111,$E$7,-$E$8,$E$9,0))</f>
        <v/>
      </c>
      <c r="E111" s="251" t="str">
        <f t="shared" ref="E111:E143" si="22">IF(B111="","",PPMT($E$11/12,B111,$E$7,-$E$8,$E$9,0))</f>
        <v/>
      </c>
      <c r="F111" s="251" t="str">
        <f t="shared" ref="F111:F142" si="23">IF(B111="","",SUM(D111:E111))</f>
        <v/>
      </c>
      <c r="G111" s="225" t="str">
        <f t="shared" ref="G111:G143" si="24">IF(B111="","",SUM(C111)-SUM(E111))</f>
        <v/>
      </c>
    </row>
    <row r="112" spans="1:7" x14ac:dyDescent="0.25">
      <c r="A112" s="250" t="str">
        <f t="shared" ref="A112:A143" si="25">IF(B112="","",EDATE(A111,1))</f>
        <v/>
      </c>
      <c r="B112" s="233" t="str">
        <f t="shared" ref="B112:B143" si="26">IF(B111="","",IF(SUM(B111)+1&lt;=$E$7,SUM(B111)+1,""))</f>
        <v/>
      </c>
      <c r="C112" s="225" t="str">
        <f t="shared" ref="C112:C143" si="27">IF(B112="","",G111)</f>
        <v/>
      </c>
      <c r="D112" s="251" t="str">
        <f t="shared" si="21"/>
        <v/>
      </c>
      <c r="E112" s="251" t="str">
        <f t="shared" si="22"/>
        <v/>
      </c>
      <c r="F112" s="251" t="str">
        <f t="shared" si="23"/>
        <v/>
      </c>
      <c r="G112" s="225" t="str">
        <f t="shared" si="24"/>
        <v/>
      </c>
    </row>
    <row r="113" spans="1:7" x14ac:dyDescent="0.25">
      <c r="A113" s="250" t="str">
        <f t="shared" si="25"/>
        <v/>
      </c>
      <c r="B113" s="233" t="str">
        <f t="shared" si="26"/>
        <v/>
      </c>
      <c r="C113" s="225" t="str">
        <f t="shared" si="27"/>
        <v/>
      </c>
      <c r="D113" s="251" t="str">
        <f t="shared" si="21"/>
        <v/>
      </c>
      <c r="E113" s="251" t="str">
        <f t="shared" si="22"/>
        <v/>
      </c>
      <c r="F113" s="251" t="str">
        <f t="shared" si="23"/>
        <v/>
      </c>
      <c r="G113" s="225" t="str">
        <f t="shared" si="24"/>
        <v/>
      </c>
    </row>
    <row r="114" spans="1:7" x14ac:dyDescent="0.25">
      <c r="A114" s="250" t="str">
        <f t="shared" si="25"/>
        <v/>
      </c>
      <c r="B114" s="233" t="str">
        <f t="shared" si="26"/>
        <v/>
      </c>
      <c r="C114" s="225" t="str">
        <f t="shared" si="27"/>
        <v/>
      </c>
      <c r="D114" s="251" t="str">
        <f t="shared" si="21"/>
        <v/>
      </c>
      <c r="E114" s="251" t="str">
        <f t="shared" si="22"/>
        <v/>
      </c>
      <c r="F114" s="251" t="str">
        <f t="shared" si="23"/>
        <v/>
      </c>
      <c r="G114" s="225" t="str">
        <f t="shared" si="24"/>
        <v/>
      </c>
    </row>
    <row r="115" spans="1:7" x14ac:dyDescent="0.25">
      <c r="A115" s="250" t="str">
        <f t="shared" si="25"/>
        <v/>
      </c>
      <c r="B115" s="233" t="str">
        <f t="shared" si="26"/>
        <v/>
      </c>
      <c r="C115" s="225" t="str">
        <f t="shared" si="27"/>
        <v/>
      </c>
      <c r="D115" s="251" t="str">
        <f t="shared" si="21"/>
        <v/>
      </c>
      <c r="E115" s="251" t="str">
        <f t="shared" si="22"/>
        <v/>
      </c>
      <c r="F115" s="251" t="str">
        <f t="shared" si="23"/>
        <v/>
      </c>
      <c r="G115" s="225" t="str">
        <f t="shared" si="24"/>
        <v/>
      </c>
    </row>
    <row r="116" spans="1:7" x14ac:dyDescent="0.25">
      <c r="A116" s="250" t="str">
        <f t="shared" si="25"/>
        <v/>
      </c>
      <c r="B116" s="233" t="str">
        <f t="shared" si="26"/>
        <v/>
      </c>
      <c r="C116" s="225" t="str">
        <f t="shared" si="27"/>
        <v/>
      </c>
      <c r="D116" s="251" t="str">
        <f t="shared" si="21"/>
        <v/>
      </c>
      <c r="E116" s="251" t="str">
        <f t="shared" si="22"/>
        <v/>
      </c>
      <c r="F116" s="251" t="str">
        <f t="shared" si="23"/>
        <v/>
      </c>
      <c r="G116" s="225" t="str">
        <f t="shared" si="24"/>
        <v/>
      </c>
    </row>
    <row r="117" spans="1:7" x14ac:dyDescent="0.25">
      <c r="A117" s="250" t="str">
        <f t="shared" si="25"/>
        <v/>
      </c>
      <c r="B117" s="233" t="str">
        <f t="shared" si="26"/>
        <v/>
      </c>
      <c r="C117" s="225" t="str">
        <f t="shared" si="27"/>
        <v/>
      </c>
      <c r="D117" s="251" t="str">
        <f t="shared" si="21"/>
        <v/>
      </c>
      <c r="E117" s="251" t="str">
        <f t="shared" si="22"/>
        <v/>
      </c>
      <c r="F117" s="251" t="str">
        <f t="shared" si="23"/>
        <v/>
      </c>
      <c r="G117" s="225" t="str">
        <f t="shared" si="24"/>
        <v/>
      </c>
    </row>
    <row r="118" spans="1:7" x14ac:dyDescent="0.25">
      <c r="A118" s="250" t="str">
        <f t="shared" si="25"/>
        <v/>
      </c>
      <c r="B118" s="233" t="str">
        <f t="shared" si="26"/>
        <v/>
      </c>
      <c r="C118" s="225" t="str">
        <f t="shared" si="27"/>
        <v/>
      </c>
      <c r="D118" s="251" t="str">
        <f t="shared" si="21"/>
        <v/>
      </c>
      <c r="E118" s="251" t="str">
        <f t="shared" si="22"/>
        <v/>
      </c>
      <c r="F118" s="251" t="str">
        <f t="shared" si="23"/>
        <v/>
      </c>
      <c r="G118" s="225" t="str">
        <f t="shared" si="24"/>
        <v/>
      </c>
    </row>
    <row r="119" spans="1:7" x14ac:dyDescent="0.25">
      <c r="A119" s="250" t="str">
        <f t="shared" si="25"/>
        <v/>
      </c>
      <c r="B119" s="233" t="str">
        <f t="shared" si="26"/>
        <v/>
      </c>
      <c r="C119" s="225" t="str">
        <f t="shared" si="27"/>
        <v/>
      </c>
      <c r="D119" s="251" t="str">
        <f t="shared" si="21"/>
        <v/>
      </c>
      <c r="E119" s="251" t="str">
        <f t="shared" si="22"/>
        <v/>
      </c>
      <c r="F119" s="251" t="str">
        <f t="shared" si="23"/>
        <v/>
      </c>
      <c r="G119" s="225" t="str">
        <f t="shared" si="24"/>
        <v/>
      </c>
    </row>
    <row r="120" spans="1:7" x14ac:dyDescent="0.25">
      <c r="A120" s="250" t="str">
        <f t="shared" si="25"/>
        <v/>
      </c>
      <c r="B120" s="233" t="str">
        <f t="shared" si="26"/>
        <v/>
      </c>
      <c r="C120" s="225" t="str">
        <f t="shared" si="27"/>
        <v/>
      </c>
      <c r="D120" s="251" t="str">
        <f t="shared" si="21"/>
        <v/>
      </c>
      <c r="E120" s="251" t="str">
        <f t="shared" si="22"/>
        <v/>
      </c>
      <c r="F120" s="251" t="str">
        <f t="shared" si="23"/>
        <v/>
      </c>
      <c r="G120" s="225" t="str">
        <f t="shared" si="24"/>
        <v/>
      </c>
    </row>
    <row r="121" spans="1:7" x14ac:dyDescent="0.25">
      <c r="A121" s="250" t="str">
        <f t="shared" si="25"/>
        <v/>
      </c>
      <c r="B121" s="233" t="str">
        <f t="shared" si="26"/>
        <v/>
      </c>
      <c r="C121" s="225" t="str">
        <f t="shared" si="27"/>
        <v/>
      </c>
      <c r="D121" s="251" t="str">
        <f t="shared" si="21"/>
        <v/>
      </c>
      <c r="E121" s="251" t="str">
        <f t="shared" si="22"/>
        <v/>
      </c>
      <c r="F121" s="251" t="str">
        <f t="shared" si="23"/>
        <v/>
      </c>
      <c r="G121" s="225" t="str">
        <f t="shared" si="24"/>
        <v/>
      </c>
    </row>
    <row r="122" spans="1:7" x14ac:dyDescent="0.25">
      <c r="A122" s="250" t="str">
        <f t="shared" si="25"/>
        <v/>
      </c>
      <c r="B122" s="233" t="str">
        <f t="shared" si="26"/>
        <v/>
      </c>
      <c r="C122" s="225" t="str">
        <f t="shared" si="27"/>
        <v/>
      </c>
      <c r="D122" s="251" t="str">
        <f t="shared" si="21"/>
        <v/>
      </c>
      <c r="E122" s="251" t="str">
        <f t="shared" si="22"/>
        <v/>
      </c>
      <c r="F122" s="251" t="str">
        <f t="shared" si="23"/>
        <v/>
      </c>
      <c r="G122" s="225" t="str">
        <f t="shared" si="24"/>
        <v/>
      </c>
    </row>
    <row r="123" spans="1:7" x14ac:dyDescent="0.25">
      <c r="A123" s="250" t="str">
        <f t="shared" si="25"/>
        <v/>
      </c>
      <c r="B123" s="233" t="str">
        <f t="shared" si="26"/>
        <v/>
      </c>
      <c r="C123" s="225" t="str">
        <f t="shared" si="27"/>
        <v/>
      </c>
      <c r="D123" s="251" t="str">
        <f t="shared" si="21"/>
        <v/>
      </c>
      <c r="E123" s="251" t="str">
        <f t="shared" si="22"/>
        <v/>
      </c>
      <c r="F123" s="251" t="str">
        <f t="shared" si="23"/>
        <v/>
      </c>
      <c r="G123" s="225" t="str">
        <f t="shared" si="24"/>
        <v/>
      </c>
    </row>
    <row r="124" spans="1:7" x14ac:dyDescent="0.25">
      <c r="A124" s="250" t="str">
        <f t="shared" si="25"/>
        <v/>
      </c>
      <c r="B124" s="233" t="str">
        <f t="shared" si="26"/>
        <v/>
      </c>
      <c r="C124" s="225" t="str">
        <f t="shared" si="27"/>
        <v/>
      </c>
      <c r="D124" s="251" t="str">
        <f t="shared" si="21"/>
        <v/>
      </c>
      <c r="E124" s="251" t="str">
        <f t="shared" si="22"/>
        <v/>
      </c>
      <c r="F124" s="251" t="str">
        <f t="shared" si="23"/>
        <v/>
      </c>
      <c r="G124" s="225" t="str">
        <f t="shared" si="24"/>
        <v/>
      </c>
    </row>
    <row r="125" spans="1:7" x14ac:dyDescent="0.25">
      <c r="A125" s="250" t="str">
        <f t="shared" si="25"/>
        <v/>
      </c>
      <c r="B125" s="233" t="str">
        <f t="shared" si="26"/>
        <v/>
      </c>
      <c r="C125" s="225" t="str">
        <f t="shared" si="27"/>
        <v/>
      </c>
      <c r="D125" s="251" t="str">
        <f t="shared" si="21"/>
        <v/>
      </c>
      <c r="E125" s="251" t="str">
        <f t="shared" si="22"/>
        <v/>
      </c>
      <c r="F125" s="251" t="str">
        <f t="shared" si="23"/>
        <v/>
      </c>
      <c r="G125" s="225" t="str">
        <f t="shared" si="24"/>
        <v/>
      </c>
    </row>
    <row r="126" spans="1:7" x14ac:dyDescent="0.25">
      <c r="A126" s="250" t="str">
        <f t="shared" si="25"/>
        <v/>
      </c>
      <c r="B126" s="233" t="str">
        <f t="shared" si="26"/>
        <v/>
      </c>
      <c r="C126" s="225" t="str">
        <f t="shared" si="27"/>
        <v/>
      </c>
      <c r="D126" s="251" t="str">
        <f t="shared" si="21"/>
        <v/>
      </c>
      <c r="E126" s="251" t="str">
        <f t="shared" si="22"/>
        <v/>
      </c>
      <c r="F126" s="251" t="str">
        <f t="shared" si="23"/>
        <v/>
      </c>
      <c r="G126" s="225" t="str">
        <f t="shared" si="24"/>
        <v/>
      </c>
    </row>
    <row r="127" spans="1:7" x14ac:dyDescent="0.25">
      <c r="A127" s="250" t="str">
        <f t="shared" si="25"/>
        <v/>
      </c>
      <c r="B127" s="233" t="str">
        <f t="shared" si="26"/>
        <v/>
      </c>
      <c r="C127" s="225" t="str">
        <f t="shared" si="27"/>
        <v/>
      </c>
      <c r="D127" s="251" t="str">
        <f t="shared" si="21"/>
        <v/>
      </c>
      <c r="E127" s="251" t="str">
        <f t="shared" si="22"/>
        <v/>
      </c>
      <c r="F127" s="251" t="str">
        <f t="shared" si="23"/>
        <v/>
      </c>
      <c r="G127" s="225" t="str">
        <f t="shared" si="24"/>
        <v/>
      </c>
    </row>
    <row r="128" spans="1:7" x14ac:dyDescent="0.25">
      <c r="A128" s="250" t="str">
        <f t="shared" si="25"/>
        <v/>
      </c>
      <c r="B128" s="233" t="str">
        <f t="shared" si="26"/>
        <v/>
      </c>
      <c r="C128" s="225" t="str">
        <f t="shared" si="27"/>
        <v/>
      </c>
      <c r="D128" s="251" t="str">
        <f t="shared" si="21"/>
        <v/>
      </c>
      <c r="E128" s="251" t="str">
        <f t="shared" si="22"/>
        <v/>
      </c>
      <c r="F128" s="251" t="str">
        <f t="shared" si="23"/>
        <v/>
      </c>
      <c r="G128" s="225" t="str">
        <f t="shared" si="24"/>
        <v/>
      </c>
    </row>
    <row r="129" spans="1:7" x14ac:dyDescent="0.25">
      <c r="A129" s="250" t="str">
        <f t="shared" si="25"/>
        <v/>
      </c>
      <c r="B129" s="233" t="str">
        <f t="shared" si="26"/>
        <v/>
      </c>
      <c r="C129" s="225" t="str">
        <f t="shared" si="27"/>
        <v/>
      </c>
      <c r="D129" s="251" t="str">
        <f t="shared" si="21"/>
        <v/>
      </c>
      <c r="E129" s="251" t="str">
        <f t="shared" si="22"/>
        <v/>
      </c>
      <c r="F129" s="251" t="str">
        <f t="shared" si="23"/>
        <v/>
      </c>
      <c r="G129" s="225" t="str">
        <f t="shared" si="24"/>
        <v/>
      </c>
    </row>
    <row r="130" spans="1:7" x14ac:dyDescent="0.25">
      <c r="A130" s="250" t="str">
        <f t="shared" si="25"/>
        <v/>
      </c>
      <c r="B130" s="233" t="str">
        <f t="shared" si="26"/>
        <v/>
      </c>
      <c r="C130" s="225" t="str">
        <f t="shared" si="27"/>
        <v/>
      </c>
      <c r="D130" s="251" t="str">
        <f t="shared" si="21"/>
        <v/>
      </c>
      <c r="E130" s="251" t="str">
        <f t="shared" si="22"/>
        <v/>
      </c>
      <c r="F130" s="251" t="str">
        <f t="shared" si="23"/>
        <v/>
      </c>
      <c r="G130" s="225" t="str">
        <f t="shared" si="24"/>
        <v/>
      </c>
    </row>
    <row r="131" spans="1:7" x14ac:dyDescent="0.25">
      <c r="A131" s="250" t="str">
        <f t="shared" si="25"/>
        <v/>
      </c>
      <c r="B131" s="233" t="str">
        <f t="shared" si="26"/>
        <v/>
      </c>
      <c r="C131" s="225" t="str">
        <f t="shared" si="27"/>
        <v/>
      </c>
      <c r="D131" s="251" t="str">
        <f t="shared" si="21"/>
        <v/>
      </c>
      <c r="E131" s="251" t="str">
        <f t="shared" si="22"/>
        <v/>
      </c>
      <c r="F131" s="251" t="str">
        <f t="shared" si="23"/>
        <v/>
      </c>
      <c r="G131" s="225" t="str">
        <f t="shared" si="24"/>
        <v/>
      </c>
    </row>
    <row r="132" spans="1:7" x14ac:dyDescent="0.25">
      <c r="A132" s="250" t="str">
        <f t="shared" si="25"/>
        <v/>
      </c>
      <c r="B132" s="233" t="str">
        <f t="shared" si="26"/>
        <v/>
      </c>
      <c r="C132" s="225" t="str">
        <f t="shared" si="27"/>
        <v/>
      </c>
      <c r="D132" s="251" t="str">
        <f t="shared" si="21"/>
        <v/>
      </c>
      <c r="E132" s="251" t="str">
        <f t="shared" si="22"/>
        <v/>
      </c>
      <c r="F132" s="251" t="str">
        <f t="shared" si="23"/>
        <v/>
      </c>
      <c r="G132" s="225" t="str">
        <f t="shared" si="24"/>
        <v/>
      </c>
    </row>
    <row r="133" spans="1:7" x14ac:dyDescent="0.25">
      <c r="A133" s="250" t="str">
        <f t="shared" si="25"/>
        <v/>
      </c>
      <c r="B133" s="233" t="str">
        <f t="shared" si="26"/>
        <v/>
      </c>
      <c r="C133" s="225" t="str">
        <f t="shared" si="27"/>
        <v/>
      </c>
      <c r="D133" s="251" t="str">
        <f t="shared" si="21"/>
        <v/>
      </c>
      <c r="E133" s="251" t="str">
        <f t="shared" si="22"/>
        <v/>
      </c>
      <c r="F133" s="251" t="str">
        <f t="shared" si="23"/>
        <v/>
      </c>
      <c r="G133" s="225" t="str">
        <f t="shared" si="24"/>
        <v/>
      </c>
    </row>
    <row r="134" spans="1:7" x14ac:dyDescent="0.25">
      <c r="A134" s="250" t="str">
        <f t="shared" si="25"/>
        <v/>
      </c>
      <c r="B134" s="233" t="str">
        <f t="shared" si="26"/>
        <v/>
      </c>
      <c r="C134" s="225" t="str">
        <f t="shared" si="27"/>
        <v/>
      </c>
      <c r="D134" s="251" t="str">
        <f t="shared" si="21"/>
        <v/>
      </c>
      <c r="E134" s="251" t="str">
        <f t="shared" si="22"/>
        <v/>
      </c>
      <c r="F134" s="251" t="str">
        <f t="shared" si="23"/>
        <v/>
      </c>
      <c r="G134" s="225" t="str">
        <f t="shared" si="24"/>
        <v/>
      </c>
    </row>
    <row r="135" spans="1:7" x14ac:dyDescent="0.25">
      <c r="A135" s="250" t="str">
        <f t="shared" si="25"/>
        <v/>
      </c>
      <c r="B135" s="233" t="str">
        <f t="shared" si="26"/>
        <v/>
      </c>
      <c r="C135" s="225" t="str">
        <f t="shared" si="27"/>
        <v/>
      </c>
      <c r="D135" s="251" t="str">
        <f t="shared" si="21"/>
        <v/>
      </c>
      <c r="E135" s="251" t="str">
        <f t="shared" si="22"/>
        <v/>
      </c>
      <c r="F135" s="251" t="str">
        <f t="shared" si="23"/>
        <v/>
      </c>
      <c r="G135" s="225" t="str">
        <f t="shared" si="24"/>
        <v/>
      </c>
    </row>
    <row r="136" spans="1:7" x14ac:dyDescent="0.25">
      <c r="A136" s="250" t="str">
        <f t="shared" si="25"/>
        <v/>
      </c>
      <c r="B136" s="233" t="str">
        <f t="shared" si="26"/>
        <v/>
      </c>
      <c r="C136" s="225" t="str">
        <f t="shared" si="27"/>
        <v/>
      </c>
      <c r="D136" s="251" t="str">
        <f t="shared" si="21"/>
        <v/>
      </c>
      <c r="E136" s="251" t="str">
        <f t="shared" si="22"/>
        <v/>
      </c>
      <c r="F136" s="251" t="str">
        <f t="shared" si="23"/>
        <v/>
      </c>
      <c r="G136" s="225" t="str">
        <f t="shared" si="24"/>
        <v/>
      </c>
    </row>
    <row r="137" spans="1:7" x14ac:dyDescent="0.25">
      <c r="A137" s="250" t="str">
        <f t="shared" si="25"/>
        <v/>
      </c>
      <c r="B137" s="233" t="str">
        <f t="shared" si="26"/>
        <v/>
      </c>
      <c r="C137" s="225" t="str">
        <f t="shared" si="27"/>
        <v/>
      </c>
      <c r="D137" s="251" t="str">
        <f t="shared" si="21"/>
        <v/>
      </c>
      <c r="E137" s="251" t="str">
        <f t="shared" si="22"/>
        <v/>
      </c>
      <c r="F137" s="251" t="str">
        <f t="shared" si="23"/>
        <v/>
      </c>
      <c r="G137" s="225" t="str">
        <f t="shared" si="24"/>
        <v/>
      </c>
    </row>
    <row r="138" spans="1:7" x14ac:dyDescent="0.25">
      <c r="A138" s="250" t="str">
        <f t="shared" si="25"/>
        <v/>
      </c>
      <c r="B138" s="233" t="str">
        <f t="shared" si="26"/>
        <v/>
      </c>
      <c r="C138" s="225" t="str">
        <f t="shared" si="27"/>
        <v/>
      </c>
      <c r="D138" s="251" t="str">
        <f t="shared" si="21"/>
        <v/>
      </c>
      <c r="E138" s="251" t="str">
        <f t="shared" si="22"/>
        <v/>
      </c>
      <c r="F138" s="251" t="str">
        <f t="shared" si="23"/>
        <v/>
      </c>
      <c r="G138" s="225" t="str">
        <f t="shared" si="24"/>
        <v/>
      </c>
    </row>
    <row r="139" spans="1:7" x14ac:dyDescent="0.25">
      <c r="A139" s="250" t="str">
        <f t="shared" si="25"/>
        <v/>
      </c>
      <c r="B139" s="233" t="str">
        <f t="shared" si="26"/>
        <v/>
      </c>
      <c r="C139" s="225" t="str">
        <f t="shared" si="27"/>
        <v/>
      </c>
      <c r="D139" s="251" t="str">
        <f t="shared" si="21"/>
        <v/>
      </c>
      <c r="E139" s="251" t="str">
        <f t="shared" si="22"/>
        <v/>
      </c>
      <c r="F139" s="251" t="str">
        <f t="shared" si="23"/>
        <v/>
      </c>
      <c r="G139" s="225" t="str">
        <f t="shared" si="24"/>
        <v/>
      </c>
    </row>
    <row r="140" spans="1:7" x14ac:dyDescent="0.25">
      <c r="A140" s="250" t="str">
        <f t="shared" si="25"/>
        <v/>
      </c>
      <c r="B140" s="233" t="str">
        <f t="shared" si="26"/>
        <v/>
      </c>
      <c r="C140" s="225" t="str">
        <f t="shared" si="27"/>
        <v/>
      </c>
      <c r="D140" s="251" t="str">
        <f t="shared" si="21"/>
        <v/>
      </c>
      <c r="E140" s="251" t="str">
        <f t="shared" si="22"/>
        <v/>
      </c>
      <c r="F140" s="251" t="str">
        <f t="shared" si="23"/>
        <v/>
      </c>
      <c r="G140" s="225" t="str">
        <f t="shared" si="24"/>
        <v/>
      </c>
    </row>
    <row r="141" spans="1:7" x14ac:dyDescent="0.25">
      <c r="A141" s="250" t="str">
        <f t="shared" si="25"/>
        <v/>
      </c>
      <c r="B141" s="233" t="str">
        <f t="shared" si="26"/>
        <v/>
      </c>
      <c r="C141" s="225" t="str">
        <f t="shared" si="27"/>
        <v/>
      </c>
      <c r="D141" s="251" t="str">
        <f t="shared" si="21"/>
        <v/>
      </c>
      <c r="E141" s="251" t="str">
        <f t="shared" si="22"/>
        <v/>
      </c>
      <c r="F141" s="251" t="str">
        <f t="shared" si="23"/>
        <v/>
      </c>
      <c r="G141" s="225" t="str">
        <f t="shared" si="24"/>
        <v/>
      </c>
    </row>
    <row r="142" spans="1:7" x14ac:dyDescent="0.25">
      <c r="A142" s="250" t="str">
        <f t="shared" si="25"/>
        <v/>
      </c>
      <c r="B142" s="233" t="str">
        <f t="shared" si="26"/>
        <v/>
      </c>
      <c r="C142" s="225" t="str">
        <f t="shared" si="27"/>
        <v/>
      </c>
      <c r="D142" s="251" t="str">
        <f t="shared" si="21"/>
        <v/>
      </c>
      <c r="E142" s="251" t="str">
        <f t="shared" si="22"/>
        <v/>
      </c>
      <c r="F142" s="251" t="str">
        <f t="shared" si="23"/>
        <v/>
      </c>
      <c r="G142" s="225" t="str">
        <f t="shared" si="24"/>
        <v/>
      </c>
    </row>
    <row r="143" spans="1:7" x14ac:dyDescent="0.25">
      <c r="A143" s="250" t="str">
        <f t="shared" si="25"/>
        <v/>
      </c>
      <c r="B143" s="233" t="str">
        <f t="shared" si="26"/>
        <v/>
      </c>
      <c r="C143" s="225" t="str">
        <f t="shared" si="27"/>
        <v/>
      </c>
      <c r="D143" s="251" t="str">
        <f t="shared" si="21"/>
        <v/>
      </c>
      <c r="E143" s="251" t="str">
        <f t="shared" si="22"/>
        <v/>
      </c>
      <c r="F143" s="251" t="str">
        <f t="shared" ref="F143" si="28">IF(B143="","",SUM(D143:E143))</f>
        <v/>
      </c>
      <c r="G143" s="225" t="str">
        <f t="shared" si="24"/>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5F25KTUSNP4X-205032580-165585</_dlc_DocId>
    <_dlc_DocIdUrl xmlns="d65e48b5-f38d-431e-9b4f-47403bf4583f">
      <Url>https://rkas.sharepoint.com/Kliendisuhted/_layouts/15/DocIdRedir.aspx?ID=5F25KTUSNP4X-205032580-165585</Url>
      <Description>5F25KTUSNP4X-205032580-165585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DBF1E7A3-316A-422E-9653-B3978EAE0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Abitabel</vt:lpstr>
      <vt:lpstr>Annuiteetgraafik BIL</vt:lpstr>
      <vt:lpstr>Annuiteetgraafik PT</vt:lpstr>
      <vt:lpstr>Annuiteetgraafik TS</vt:lpstr>
      <vt:lpstr>Annuiteetgraafik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Lisbeth Mikson</cp:lastModifiedBy>
  <cp:revision/>
  <dcterms:created xsi:type="dcterms:W3CDTF">2009-11-20T06:24:07Z</dcterms:created>
  <dcterms:modified xsi:type="dcterms:W3CDTF">2025-04-15T10:50:16Z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0a688594-175e-45cb-aadf-08a79d727f34</vt:lpwstr>
  </property>
</Properties>
</file>